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0" yWindow="60" windowWidth="19440" windowHeight="9675" tabRatio="924" activeTab="2"/>
  </bookViews>
  <sheets>
    <sheet name="CONCENTRADO" sheetId="28" r:id="rId1"/>
    <sheet name="DETALLE IMPRESORA SCANER" sheetId="26" r:id="rId2"/>
    <sheet name="ok PAQUETE 01 MXL" sheetId="11" r:id="rId3"/>
    <sheet name="ok PAQUETE 02 TJ" sheetId="13" r:id="rId4"/>
    <sheet name="ok PAQUETE 03 EDA" sheetId="17" r:id="rId5"/>
  </sheets>
  <definedNames>
    <definedName name="_xlnm._FilterDatabase" localSheetId="2" hidden="1">'ok PAQUETE 01 MXL'!$A$5:$I$213</definedName>
    <definedName name="_xlnm._FilterDatabase" localSheetId="3" hidden="1">'ok PAQUETE 02 TJ'!$A$5:$V$179</definedName>
    <definedName name="_xlnm._FilterDatabase" localSheetId="4" hidden="1">'ok PAQUETE 03 EDA'!$A$5:$I$89</definedName>
    <definedName name="_xlnm.Print_Area" localSheetId="0">CONCENTRADO!$A$1:$P$15</definedName>
    <definedName name="_xlnm.Print_Area" localSheetId="1">'DETALLE IMPRESORA SCANER'!$A$1:$AE$45</definedName>
    <definedName name="_xlnm.Print_Area" localSheetId="2">'ok PAQUETE 01 MXL'!$A$1:$J$226</definedName>
    <definedName name="_xlnm.Print_Area" localSheetId="3">'ok PAQUETE 02 TJ'!$A$1:$K$191</definedName>
    <definedName name="_xlnm.Print_Area" localSheetId="4">'ok PAQUETE 03 EDA'!$A$1:$I$88</definedName>
    <definedName name="_xlnm.Print_Titles" localSheetId="2">'ok PAQUETE 01 MXL'!$1:$5</definedName>
    <definedName name="_xlnm.Print_Titles" localSheetId="3">'ok PAQUETE 02 TJ'!$1:$5</definedName>
    <definedName name="_xlnm.Print_Titles" localSheetId="4">'ok PAQUETE 03 EDA'!$1:$6</definedName>
  </definedNames>
  <calcPr calcId="145621"/>
</workbook>
</file>

<file path=xl/calcChain.xml><?xml version="1.0" encoding="utf-8"?>
<calcChain xmlns="http://schemas.openxmlformats.org/spreadsheetml/2006/main">
  <c r="J44" i="26" l="1"/>
  <c r="J43" i="26"/>
  <c r="J42" i="26"/>
  <c r="J41" i="26"/>
  <c r="J40" i="26"/>
  <c r="J39" i="26"/>
  <c r="J38" i="26"/>
  <c r="J37" i="26"/>
  <c r="J36" i="26"/>
  <c r="J35" i="26"/>
  <c r="J34" i="26"/>
  <c r="J33" i="26"/>
  <c r="J32" i="26"/>
  <c r="J31" i="26"/>
  <c r="J30" i="26"/>
  <c r="J29" i="26"/>
  <c r="J28" i="26"/>
  <c r="J45" i="26" s="1"/>
  <c r="AF21" i="26"/>
  <c r="AF20" i="26"/>
  <c r="AF19" i="26"/>
  <c r="AF18" i="26"/>
  <c r="AF17" i="26"/>
  <c r="AF16" i="26"/>
  <c r="AF15" i="26"/>
  <c r="AF14" i="26"/>
  <c r="AF13" i="26"/>
  <c r="AF12" i="26"/>
  <c r="AF11" i="26"/>
  <c r="AF10" i="26"/>
  <c r="AF9" i="26"/>
  <c r="AF8" i="26"/>
  <c r="AF7" i="26"/>
  <c r="AF6" i="26"/>
  <c r="AF5" i="26"/>
  <c r="T5" i="26"/>
  <c r="AE5" i="26"/>
  <c r="AF23" i="26"/>
  <c r="U23" i="26"/>
  <c r="U21" i="26"/>
  <c r="U20" i="26"/>
  <c r="U19" i="26"/>
  <c r="U18" i="26"/>
  <c r="U17" i="26"/>
  <c r="U16" i="26"/>
  <c r="U15" i="26"/>
  <c r="U14" i="26"/>
  <c r="U13" i="26"/>
  <c r="U12" i="26"/>
  <c r="U11" i="26"/>
  <c r="U10" i="26"/>
  <c r="U9" i="26"/>
  <c r="U8" i="26"/>
  <c r="U7" i="26"/>
  <c r="U6" i="26"/>
  <c r="U5" i="26"/>
  <c r="J23" i="26"/>
  <c r="J21" i="26"/>
  <c r="J20" i="26"/>
  <c r="J19" i="26"/>
  <c r="J18" i="26"/>
  <c r="J17" i="26"/>
  <c r="J16" i="26"/>
  <c r="J15" i="26"/>
  <c r="J14" i="26"/>
  <c r="J13" i="26"/>
  <c r="J12" i="26"/>
  <c r="J11" i="26"/>
  <c r="J10" i="26"/>
  <c r="J9" i="26"/>
  <c r="J8" i="26"/>
  <c r="J7" i="26"/>
  <c r="J6" i="26"/>
  <c r="J5" i="26"/>
  <c r="AF22" i="26" l="1"/>
  <c r="AF24" i="26" s="1"/>
  <c r="U22" i="26"/>
  <c r="U24" i="26" s="1"/>
  <c r="J22" i="26" l="1"/>
  <c r="J24" i="26" s="1"/>
  <c r="I5" i="26"/>
  <c r="K11" i="28"/>
  <c r="H88" i="17"/>
  <c r="H87" i="17"/>
  <c r="G220" i="11"/>
  <c r="G86" i="17"/>
  <c r="G187" i="13"/>
  <c r="G85" i="17"/>
  <c r="G219" i="11"/>
  <c r="AE20" i="26" l="1"/>
  <c r="AD20" i="26"/>
  <c r="AC20" i="26"/>
  <c r="AA20" i="26"/>
  <c r="Z20" i="26"/>
  <c r="Y20" i="26"/>
  <c r="AE8" i="26"/>
  <c r="S21" i="26"/>
  <c r="S20" i="26"/>
  <c r="S19" i="26"/>
  <c r="S18" i="26"/>
  <c r="S17" i="26"/>
  <c r="S16" i="26"/>
  <c r="S15" i="26"/>
  <c r="S14" i="26"/>
  <c r="S13" i="26"/>
  <c r="S11" i="26"/>
  <c r="S10" i="26"/>
  <c r="S9" i="26"/>
  <c r="S8" i="26"/>
  <c r="S7" i="26"/>
  <c r="S6" i="26"/>
  <c r="F184" i="13"/>
  <c r="P23" i="26" s="1"/>
  <c r="H90" i="17"/>
  <c r="F83" i="17"/>
  <c r="H221" i="11"/>
  <c r="I16" i="26"/>
  <c r="C16" i="26"/>
  <c r="D16" i="26"/>
  <c r="E16" i="26"/>
  <c r="H18" i="26"/>
  <c r="H17" i="26"/>
  <c r="H16" i="26"/>
  <c r="H15" i="26"/>
  <c r="H14" i="26"/>
  <c r="A180" i="13"/>
  <c r="F16" i="26" l="1"/>
  <c r="K10" i="28"/>
  <c r="K13" i="28" l="1"/>
  <c r="S12" i="26" l="1"/>
  <c r="F215" i="11"/>
  <c r="F183" i="13" l="1"/>
  <c r="O23" i="26" s="1"/>
  <c r="AC11" i="26" l="1"/>
  <c r="AE21" i="26"/>
  <c r="AD21" i="26"/>
  <c r="AC21" i="26"/>
  <c r="Z21" i="26"/>
  <c r="Y21" i="26"/>
  <c r="AE23" i="26" l="1"/>
  <c r="AD23" i="26"/>
  <c r="AC23" i="26"/>
  <c r="F82" i="17"/>
  <c r="Z23" i="26" s="1"/>
  <c r="F81" i="17"/>
  <c r="Y23" i="26" s="1"/>
  <c r="G5" i="26"/>
  <c r="G23" i="26"/>
  <c r="C23" i="26"/>
  <c r="H39" i="26" l="1"/>
  <c r="G16" i="26"/>
  <c r="H222" i="11" l="1"/>
  <c r="G21" i="26"/>
  <c r="G186" i="13"/>
  <c r="T23" i="26" s="1"/>
  <c r="F182" i="13"/>
  <c r="N23" i="26" s="1"/>
  <c r="AA23" i="26"/>
  <c r="O16" i="26"/>
  <c r="D39" i="26" s="1"/>
  <c r="I6" i="26"/>
  <c r="I7" i="26"/>
  <c r="I8" i="26"/>
  <c r="I9" i="26"/>
  <c r="I10" i="26"/>
  <c r="I11" i="26"/>
  <c r="I12" i="26"/>
  <c r="I13" i="26"/>
  <c r="I14" i="26"/>
  <c r="I15" i="26"/>
  <c r="T16" i="26"/>
  <c r="I39" i="26" s="1"/>
  <c r="I17" i="26"/>
  <c r="I18" i="26"/>
  <c r="I19" i="26"/>
  <c r="I20" i="26"/>
  <c r="T20" i="26"/>
  <c r="I21" i="26"/>
  <c r="T6" i="26"/>
  <c r="AE6" i="26"/>
  <c r="T7" i="26"/>
  <c r="AE7" i="26"/>
  <c r="T8" i="26"/>
  <c r="T9" i="26"/>
  <c r="AE9" i="26"/>
  <c r="T10" i="26"/>
  <c r="AE10" i="26"/>
  <c r="T11" i="26"/>
  <c r="AE11" i="26"/>
  <c r="T12" i="26"/>
  <c r="AE12" i="26"/>
  <c r="T13" i="26"/>
  <c r="AE13" i="26"/>
  <c r="T14" i="26"/>
  <c r="AE14" i="26"/>
  <c r="T15" i="26"/>
  <c r="AE15" i="26"/>
  <c r="T17" i="26"/>
  <c r="AE17" i="26"/>
  <c r="T18" i="26"/>
  <c r="AE18" i="26"/>
  <c r="T19" i="26"/>
  <c r="AE19" i="26"/>
  <c r="T21" i="26"/>
  <c r="H5" i="26"/>
  <c r="S5" i="26"/>
  <c r="AD5" i="26"/>
  <c r="H6" i="26"/>
  <c r="AD6" i="26"/>
  <c r="H7" i="26"/>
  <c r="AD7" i="26"/>
  <c r="H8" i="26"/>
  <c r="AD8" i="26"/>
  <c r="H9" i="26"/>
  <c r="AD9" i="26"/>
  <c r="H10" i="26"/>
  <c r="AD10" i="26"/>
  <c r="H11" i="26"/>
  <c r="AD11" i="26"/>
  <c r="H12" i="26"/>
  <c r="AD12" i="26"/>
  <c r="H13" i="26"/>
  <c r="AD13" i="26"/>
  <c r="AD14" i="26"/>
  <c r="AD15" i="26"/>
  <c r="AD17" i="26"/>
  <c r="AD18" i="26"/>
  <c r="AD19" i="26"/>
  <c r="H19" i="26"/>
  <c r="H20" i="26"/>
  <c r="H21" i="26"/>
  <c r="H44" i="26" s="1"/>
  <c r="G6" i="26"/>
  <c r="G7" i="26"/>
  <c r="G8" i="26"/>
  <c r="G9" i="26"/>
  <c r="G10" i="26"/>
  <c r="G11" i="26"/>
  <c r="G12" i="26"/>
  <c r="G13" i="26"/>
  <c r="G14" i="26"/>
  <c r="G15" i="26"/>
  <c r="G17" i="26"/>
  <c r="G18" i="26"/>
  <c r="G19" i="26"/>
  <c r="R19" i="26"/>
  <c r="AC19" i="26"/>
  <c r="G20" i="26"/>
  <c r="D21" i="26"/>
  <c r="R5" i="26"/>
  <c r="AC5" i="26"/>
  <c r="R6" i="26"/>
  <c r="AC6" i="26"/>
  <c r="R7" i="26"/>
  <c r="AC7" i="26"/>
  <c r="R8" i="26"/>
  <c r="AC8" i="26"/>
  <c r="R9" i="26"/>
  <c r="AC9" i="26"/>
  <c r="R10" i="26"/>
  <c r="AC10" i="26"/>
  <c r="R11" i="26"/>
  <c r="R12" i="26"/>
  <c r="AC12" i="26"/>
  <c r="R13" i="26"/>
  <c r="AC13" i="26"/>
  <c r="R14" i="26"/>
  <c r="AC14" i="26"/>
  <c r="R15" i="26"/>
  <c r="AC15" i="26"/>
  <c r="R16" i="26"/>
  <c r="G39" i="26" s="1"/>
  <c r="R17" i="26"/>
  <c r="AC17" i="26"/>
  <c r="R18" i="26"/>
  <c r="AC18" i="26"/>
  <c r="R20" i="26"/>
  <c r="R21" i="26"/>
  <c r="O5" i="26"/>
  <c r="D5" i="26"/>
  <c r="D6" i="26"/>
  <c r="D7" i="26"/>
  <c r="D8" i="26"/>
  <c r="D9" i="26"/>
  <c r="D10" i="26"/>
  <c r="D11" i="26"/>
  <c r="D12" i="26"/>
  <c r="D13" i="26"/>
  <c r="D14" i="26"/>
  <c r="D15" i="26"/>
  <c r="O15" i="26"/>
  <c r="Z15" i="26"/>
  <c r="D17" i="26"/>
  <c r="D18" i="26"/>
  <c r="D19" i="26"/>
  <c r="D20" i="26"/>
  <c r="C5" i="26"/>
  <c r="N5" i="26"/>
  <c r="Y5" i="26"/>
  <c r="Z5" i="26"/>
  <c r="E5" i="26"/>
  <c r="P5" i="26"/>
  <c r="AA5" i="26"/>
  <c r="C6" i="26"/>
  <c r="E6" i="26"/>
  <c r="N6" i="26"/>
  <c r="Y6" i="26"/>
  <c r="O6" i="26"/>
  <c r="P6" i="26"/>
  <c r="Z6" i="26"/>
  <c r="AA6" i="26"/>
  <c r="C7" i="26"/>
  <c r="N7" i="26"/>
  <c r="Y7" i="26"/>
  <c r="O7" i="26"/>
  <c r="Z7" i="26"/>
  <c r="E7" i="26"/>
  <c r="P7" i="26"/>
  <c r="AA7" i="26"/>
  <c r="C8" i="26"/>
  <c r="E8" i="26"/>
  <c r="N8" i="26"/>
  <c r="Y8" i="26"/>
  <c r="O8" i="26"/>
  <c r="Z8" i="26"/>
  <c r="P8" i="26"/>
  <c r="AA8" i="26"/>
  <c r="C9" i="26"/>
  <c r="N9" i="26"/>
  <c r="Y9" i="26"/>
  <c r="Z9" i="26"/>
  <c r="AA9" i="26"/>
  <c r="O9" i="26"/>
  <c r="E9" i="26"/>
  <c r="P9" i="26"/>
  <c r="C10" i="26"/>
  <c r="N10" i="26"/>
  <c r="Y10" i="26"/>
  <c r="O10" i="26"/>
  <c r="Z10" i="26"/>
  <c r="AA10" i="26"/>
  <c r="E10" i="26"/>
  <c r="P10" i="26"/>
  <c r="C11" i="26"/>
  <c r="N11" i="26"/>
  <c r="Y11" i="26"/>
  <c r="O11" i="26"/>
  <c r="Z11" i="26"/>
  <c r="E11" i="26"/>
  <c r="P11" i="26"/>
  <c r="AA11" i="26"/>
  <c r="C12" i="26"/>
  <c r="N12" i="26"/>
  <c r="Y12" i="26"/>
  <c r="O12" i="26"/>
  <c r="Z12" i="26"/>
  <c r="E12" i="26"/>
  <c r="P12" i="26"/>
  <c r="AA12" i="26"/>
  <c r="C13" i="26"/>
  <c r="N13" i="26"/>
  <c r="Y13" i="26"/>
  <c r="O13" i="26"/>
  <c r="Z13" i="26"/>
  <c r="E13" i="26"/>
  <c r="P13" i="26"/>
  <c r="AA13" i="26"/>
  <c r="C14" i="26"/>
  <c r="E14" i="26"/>
  <c r="N14" i="26"/>
  <c r="O14" i="26"/>
  <c r="P14" i="26"/>
  <c r="Y14" i="26"/>
  <c r="Z14" i="26"/>
  <c r="AA14" i="26"/>
  <c r="C15" i="26"/>
  <c r="N15" i="26"/>
  <c r="Y15" i="26"/>
  <c r="AA15" i="26"/>
  <c r="E15" i="26"/>
  <c r="P15" i="26"/>
  <c r="N16" i="26"/>
  <c r="C39" i="26" s="1"/>
  <c r="P16" i="26"/>
  <c r="E39" i="26" s="1"/>
  <c r="C17" i="26"/>
  <c r="N17" i="26"/>
  <c r="Y17" i="26"/>
  <c r="O17" i="26"/>
  <c r="Z17" i="26"/>
  <c r="E17" i="26"/>
  <c r="P17" i="26"/>
  <c r="AA17" i="26"/>
  <c r="C18" i="26"/>
  <c r="N18" i="26"/>
  <c r="O18" i="26"/>
  <c r="P18" i="26"/>
  <c r="Y18" i="26"/>
  <c r="Z18" i="26"/>
  <c r="AA18" i="26"/>
  <c r="E18" i="26"/>
  <c r="C19" i="26"/>
  <c r="N19" i="26"/>
  <c r="Y19" i="26"/>
  <c r="O19" i="26"/>
  <c r="Z19" i="26"/>
  <c r="E19" i="26"/>
  <c r="P19" i="26"/>
  <c r="AA19" i="26"/>
  <c r="C20" i="26"/>
  <c r="E20" i="26"/>
  <c r="N20" i="26"/>
  <c r="O20" i="26"/>
  <c r="P20" i="26"/>
  <c r="AA21" i="26"/>
  <c r="C21" i="26"/>
  <c r="N21" i="26"/>
  <c r="O21" i="26"/>
  <c r="E21" i="26"/>
  <c r="P21" i="26"/>
  <c r="I23" i="26"/>
  <c r="F217" i="11"/>
  <c r="E23" i="26" s="1"/>
  <c r="F216" i="11"/>
  <c r="H189" i="13"/>
  <c r="H188" i="13"/>
  <c r="R23" i="26" s="1"/>
  <c r="H191" i="13" l="1"/>
  <c r="S23" i="26"/>
  <c r="F218" i="11"/>
  <c r="H219" i="11" s="1"/>
  <c r="D23" i="26"/>
  <c r="G28" i="26"/>
  <c r="G29" i="26"/>
  <c r="D28" i="26"/>
  <c r="G34" i="26"/>
  <c r="C44" i="26"/>
  <c r="G33" i="26"/>
  <c r="D44" i="26"/>
  <c r="D36" i="26"/>
  <c r="G44" i="26"/>
  <c r="I28" i="26"/>
  <c r="I31" i="26"/>
  <c r="I44" i="26"/>
  <c r="I33" i="26"/>
  <c r="I37" i="26"/>
  <c r="D37" i="26"/>
  <c r="D29" i="26"/>
  <c r="E43" i="26"/>
  <c r="E42" i="26"/>
  <c r="E40" i="26"/>
  <c r="E37" i="26"/>
  <c r="E36" i="26"/>
  <c r="E35" i="26"/>
  <c r="E34" i="26"/>
  <c r="E31" i="26"/>
  <c r="E30" i="26"/>
  <c r="E29" i="26"/>
  <c r="E28" i="26"/>
  <c r="C28" i="26"/>
  <c r="G30" i="26"/>
  <c r="G42" i="26"/>
  <c r="H41" i="26"/>
  <c r="H38" i="26"/>
  <c r="H36" i="26"/>
  <c r="H34" i="26"/>
  <c r="H31" i="26"/>
  <c r="I29" i="26"/>
  <c r="I40" i="26"/>
  <c r="D40" i="26"/>
  <c r="C41" i="26"/>
  <c r="C43" i="26"/>
  <c r="G41" i="26"/>
  <c r="G32" i="26"/>
  <c r="C42" i="26"/>
  <c r="C40" i="26"/>
  <c r="C38" i="26"/>
  <c r="C36" i="26"/>
  <c r="C35" i="26"/>
  <c r="C34" i="26"/>
  <c r="C33" i="26"/>
  <c r="C32" i="26"/>
  <c r="C30" i="26"/>
  <c r="G36" i="26"/>
  <c r="I35" i="26"/>
  <c r="I43" i="26"/>
  <c r="E38" i="26"/>
  <c r="D32" i="26"/>
  <c r="C31" i="26"/>
  <c r="C29" i="26"/>
  <c r="D43" i="26"/>
  <c r="D33" i="26"/>
  <c r="G37" i="26"/>
  <c r="I36" i="26"/>
  <c r="I32" i="26"/>
  <c r="H32" i="26"/>
  <c r="H28" i="26"/>
  <c r="G38" i="26"/>
  <c r="I42" i="26"/>
  <c r="H224" i="11"/>
  <c r="H23" i="26"/>
  <c r="D41" i="26"/>
  <c r="C37" i="26"/>
  <c r="E33" i="26"/>
  <c r="D31" i="26"/>
  <c r="G43" i="26"/>
  <c r="G40" i="26"/>
  <c r="G31" i="26"/>
  <c r="H43" i="26"/>
  <c r="H40" i="26"/>
  <c r="H37" i="26"/>
  <c r="H35" i="26"/>
  <c r="H33" i="26"/>
  <c r="H29" i="26"/>
  <c r="I30" i="26"/>
  <c r="E41" i="26"/>
  <c r="E44" i="26"/>
  <c r="D42" i="26"/>
  <c r="D35" i="26"/>
  <c r="D34" i="26"/>
  <c r="E32" i="26"/>
  <c r="D30" i="26"/>
  <c r="D38" i="26"/>
  <c r="G35" i="26"/>
  <c r="H42" i="26"/>
  <c r="H30" i="26"/>
  <c r="I41" i="26"/>
  <c r="I38" i="26"/>
  <c r="I34" i="26"/>
  <c r="Q16" i="26"/>
  <c r="Q8" i="26"/>
  <c r="Q6" i="26"/>
  <c r="Q5" i="26"/>
  <c r="Q21" i="26"/>
  <c r="Q20" i="26"/>
  <c r="Q14" i="26"/>
  <c r="Q19" i="26"/>
  <c r="Q18" i="26"/>
  <c r="Q17" i="26"/>
  <c r="Q15" i="26"/>
  <c r="Q13" i="26"/>
  <c r="Q12" i="26"/>
  <c r="Q11" i="26"/>
  <c r="Q10" i="26"/>
  <c r="Q9" i="26"/>
  <c r="Q7" i="26"/>
  <c r="F84" i="17"/>
  <c r="F185" i="13"/>
  <c r="Q23" i="26" s="1"/>
  <c r="T22" i="26"/>
  <c r="F11" i="26"/>
  <c r="F20" i="26"/>
  <c r="F18" i="26"/>
  <c r="F6" i="26"/>
  <c r="G22" i="26"/>
  <c r="F10" i="26"/>
  <c r="I22" i="26"/>
  <c r="F19" i="26"/>
  <c r="F14" i="26"/>
  <c r="F9" i="26"/>
  <c r="F21" i="26"/>
  <c r="AB6" i="26"/>
  <c r="AB8" i="26"/>
  <c r="AB5" i="26"/>
  <c r="AE22" i="26"/>
  <c r="AC22" i="26"/>
  <c r="AB7" i="26"/>
  <c r="AB11" i="26"/>
  <c r="AB17" i="26"/>
  <c r="AB21" i="26"/>
  <c r="AB20" i="26"/>
  <c r="AB14" i="26"/>
  <c r="AB18" i="26"/>
  <c r="AD22" i="26"/>
  <c r="H22" i="26"/>
  <c r="AB10" i="26"/>
  <c r="N22" i="26"/>
  <c r="E22" i="26"/>
  <c r="AB15" i="26"/>
  <c r="Y22" i="26"/>
  <c r="Z22" i="26"/>
  <c r="D22" i="26"/>
  <c r="P22" i="26"/>
  <c r="AB9" i="26"/>
  <c r="F8" i="26"/>
  <c r="AA22" i="26"/>
  <c r="R22" i="26"/>
  <c r="F17" i="26"/>
  <c r="O22" i="26"/>
  <c r="AB19" i="26"/>
  <c r="AB13" i="26"/>
  <c r="AB12" i="26"/>
  <c r="F12" i="26"/>
  <c r="F15" i="26"/>
  <c r="F7" i="26"/>
  <c r="S22" i="26"/>
  <c r="F5" i="26"/>
  <c r="C22" i="26"/>
  <c r="F13" i="26"/>
  <c r="F23" i="26" l="1"/>
  <c r="H186" i="13"/>
  <c r="AB23" i="26"/>
  <c r="H85" i="17"/>
  <c r="N24" i="26"/>
  <c r="Q22" i="26"/>
  <c r="S24" i="26"/>
  <c r="O24" i="26"/>
  <c r="D11" i="28"/>
  <c r="F11" i="28"/>
  <c r="P24" i="26"/>
  <c r="R24" i="26"/>
  <c r="T24" i="26"/>
  <c r="G45" i="26"/>
  <c r="I11" i="28"/>
  <c r="J11" i="28"/>
  <c r="H11" i="28"/>
  <c r="E11" i="28"/>
  <c r="AA24" i="26"/>
  <c r="F12" i="28"/>
  <c r="AD24" i="26"/>
  <c r="I12" i="28"/>
  <c r="Y24" i="26"/>
  <c r="D12" i="28"/>
  <c r="Z24" i="26"/>
  <c r="E12" i="28"/>
  <c r="AE24" i="26"/>
  <c r="J12" i="28"/>
  <c r="AC24" i="26"/>
  <c r="H12" i="28"/>
  <c r="D10" i="28"/>
  <c r="C24" i="26"/>
  <c r="F10" i="28"/>
  <c r="E24" i="26"/>
  <c r="E10" i="28"/>
  <c r="D24" i="26"/>
  <c r="J10" i="28"/>
  <c r="I24" i="26"/>
  <c r="I10" i="28"/>
  <c r="H24" i="26"/>
  <c r="H10" i="28"/>
  <c r="G24" i="26"/>
  <c r="H45" i="26"/>
  <c r="F39" i="26"/>
  <c r="F29" i="26"/>
  <c r="F43" i="26"/>
  <c r="F41" i="26"/>
  <c r="F35" i="26"/>
  <c r="F34" i="26"/>
  <c r="F33" i="26"/>
  <c r="I45" i="26"/>
  <c r="F44" i="26"/>
  <c r="F30" i="26"/>
  <c r="F38" i="26"/>
  <c r="F40" i="26"/>
  <c r="AB22" i="26"/>
  <c r="F31" i="26"/>
  <c r="F42" i="26"/>
  <c r="F32" i="26"/>
  <c r="F28" i="26"/>
  <c r="C45" i="26"/>
  <c r="F22" i="26"/>
  <c r="F36" i="26"/>
  <c r="F37" i="26"/>
  <c r="D45" i="26"/>
  <c r="E45" i="26"/>
  <c r="F47" i="26" l="1"/>
  <c r="AB24" i="26"/>
  <c r="G11" i="28"/>
  <c r="Q24" i="26"/>
  <c r="D13" i="28"/>
  <c r="F24" i="26"/>
  <c r="H13" i="28"/>
  <c r="G10" i="28"/>
  <c r="J13" i="28"/>
  <c r="F13" i="28"/>
  <c r="G12" i="28"/>
  <c r="E13" i="28"/>
  <c r="F45" i="26"/>
  <c r="I46" i="26" s="1"/>
  <c r="I13" i="28" l="1"/>
  <c r="G13" i="28"/>
</calcChain>
</file>

<file path=xl/sharedStrings.xml><?xml version="1.0" encoding="utf-8"?>
<sst xmlns="http://schemas.openxmlformats.org/spreadsheetml/2006/main" count="3318" uniqueCount="750">
  <si>
    <t>PREVENCION SOCIAL</t>
  </si>
  <si>
    <t xml:space="preserve">CALLE SUR S/N COL. BELLA VISTA </t>
  </si>
  <si>
    <t>CENTRO CONTROL C4</t>
  </si>
  <si>
    <t>UBICACION</t>
  </si>
  <si>
    <t>C</t>
  </si>
  <si>
    <t>PROTECCION CIVIL</t>
  </si>
  <si>
    <t>B</t>
  </si>
  <si>
    <t>A</t>
  </si>
  <si>
    <t>DELITOS SEXUALES</t>
  </si>
  <si>
    <t>CENCAFI</t>
  </si>
  <si>
    <t>SIDUE</t>
  </si>
  <si>
    <t xml:space="preserve">TOTAL MAQUINAS TIPO A </t>
  </si>
  <si>
    <t>TOTAL MAQUINAS TIPO B</t>
  </si>
  <si>
    <t>TOTAL MAQUINAS TIPO C</t>
  </si>
  <si>
    <t>ARCHIVO GENERAL</t>
  </si>
  <si>
    <t>ARCHIVO HISTORICO</t>
  </si>
  <si>
    <t>TALLERES GRAFICOS</t>
  </si>
  <si>
    <t>TIPO</t>
  </si>
  <si>
    <t>ENSENADA</t>
  </si>
  <si>
    <t>RELACIONES EXTERIORES</t>
  </si>
  <si>
    <t xml:space="preserve">AMP. SAN QUINTIN </t>
  </si>
  <si>
    <t>SEBS</t>
  </si>
  <si>
    <t>SECRETARIA DEL TRABAJO</t>
  </si>
  <si>
    <t>RELACIONES PUBLICAS</t>
  </si>
  <si>
    <t>ASUNTOS LEGISLATIVOS</t>
  </si>
  <si>
    <t>PASAJE SAN MIGUEL 1090 C. CIVICO</t>
  </si>
  <si>
    <t xml:space="preserve">LAGO WINNIPEG 441 JARDINES DEL LAGO </t>
  </si>
  <si>
    <t>BIENES PATRIMONIALES</t>
  </si>
  <si>
    <t>M.P ADSC. AL TRIB. SUP. JUST.</t>
  </si>
  <si>
    <t>EDIF. PODER JUDICIAL 2DO PISO</t>
  </si>
  <si>
    <t>JUZGADO 4TO DE LO PENAL</t>
  </si>
  <si>
    <t>SUBPROCURADURIA</t>
  </si>
  <si>
    <t>CALZ. INDEPENDENCIA Y CALLE J</t>
  </si>
  <si>
    <t>AVE. ZARAGOZA Y CALLE H</t>
  </si>
  <si>
    <t>DELEGACION DE TURISMO</t>
  </si>
  <si>
    <t>SIDUE Tecate</t>
  </si>
  <si>
    <t>MINISTERIO PUBLICO OTAY</t>
  </si>
  <si>
    <t>MINISTERIO PUBLICO TECATE</t>
  </si>
  <si>
    <t>MINISTERIO PUBLICO EL HONGO</t>
  </si>
  <si>
    <t>MINISTERIO PUBLICO ROSARITO</t>
  </si>
  <si>
    <t>COMANDANCIA</t>
  </si>
  <si>
    <t>UNIDAD ORGANICA DE HOMICIDIOS DOLOSOS</t>
  </si>
  <si>
    <t>PUNTOS FIJOS</t>
  </si>
  <si>
    <t>MINISTERIO PUBLICO CANALIZACION Y DELITOS SEXUALES</t>
  </si>
  <si>
    <t>TOTAL</t>
  </si>
  <si>
    <t>AREA</t>
  </si>
  <si>
    <t>JUSTICIA ALTERNATIVA MARIANO MATAMOROS</t>
  </si>
  <si>
    <t>PAQUETE 1</t>
  </si>
  <si>
    <t>MEXICALI, VALLE Y SAN FELIPE</t>
  </si>
  <si>
    <t>TIJUANA, TECATE Y ROSARITO</t>
  </si>
  <si>
    <t>ENSENADA Y SAN QUINTIN</t>
  </si>
  <si>
    <t>RAMO</t>
  </si>
  <si>
    <t>TIPO A</t>
  </si>
  <si>
    <t>TIPO B</t>
  </si>
  <si>
    <t>TIPO C</t>
  </si>
  <si>
    <t>03</t>
  </si>
  <si>
    <t>PART</t>
  </si>
  <si>
    <t>04</t>
  </si>
  <si>
    <t>SGG</t>
  </si>
  <si>
    <t>05</t>
  </si>
  <si>
    <t>OMG</t>
  </si>
  <si>
    <t>06</t>
  </si>
  <si>
    <t>PGJE</t>
  </si>
  <si>
    <t>07</t>
  </si>
  <si>
    <t>SPF</t>
  </si>
  <si>
    <t>08</t>
  </si>
  <si>
    <t>DCEG</t>
  </si>
  <si>
    <t>09</t>
  </si>
  <si>
    <t>PESCA</t>
  </si>
  <si>
    <t>10</t>
  </si>
  <si>
    <t>11</t>
  </si>
  <si>
    <t>SEDECO</t>
  </si>
  <si>
    <t>12</t>
  </si>
  <si>
    <t>SEFOA</t>
  </si>
  <si>
    <t>13</t>
  </si>
  <si>
    <t>SECTURE</t>
  </si>
  <si>
    <t>14</t>
  </si>
  <si>
    <t>S.E.B.S.</t>
  </si>
  <si>
    <t>15</t>
  </si>
  <si>
    <t>SPA</t>
  </si>
  <si>
    <t>16</t>
  </si>
  <si>
    <t>SEDESOE</t>
  </si>
  <si>
    <t>17</t>
  </si>
  <si>
    <t>STPS</t>
  </si>
  <si>
    <t>18</t>
  </si>
  <si>
    <t>RPPC</t>
  </si>
  <si>
    <t>21</t>
  </si>
  <si>
    <t>SSPE</t>
  </si>
  <si>
    <t>PASAJE SAN MIGUEL 1090</t>
  </si>
  <si>
    <t>CALLE SUR BELLA VISTA</t>
  </si>
  <si>
    <t>UNIDAD DE INVESTIGACION FORANEA SAN FELIPE</t>
  </si>
  <si>
    <t>DIRECCION DE CAPITAL HUMANO DE LA PGJE</t>
  </si>
  <si>
    <t>CALZ. INDEPENDENCIA Y H TORRES</t>
  </si>
  <si>
    <t>MIGUEL HIDALGO Y CALLE 8 CD. GPE VICTORIA</t>
  </si>
  <si>
    <t xml:space="preserve">BLVD. BENITO JUAREZ Y F. L. MONTEJO </t>
  </si>
  <si>
    <t>DOM. CONOCIDO S/N COL.AHUMADITA</t>
  </si>
  <si>
    <t>CALZADA DE LOS PRESIDENTES POLIGONO 11-3 2DO PISO</t>
  </si>
  <si>
    <t>BASE PROCESAL DE POLICIA ESTATAL SEC.SEG.PUB</t>
  </si>
  <si>
    <t>CARROCEROS 1999 COL. INDUSTRIAL</t>
  </si>
  <si>
    <t>Bienes Inmuebles</t>
  </si>
  <si>
    <t>Recaudacion de Rentas Mariano Matamoros</t>
  </si>
  <si>
    <t>MINISTERIO PUBLICO LA MESA</t>
  </si>
  <si>
    <t>AGENCIA MINISTERIO PUBLICO ROBO DE VEHICULOS</t>
  </si>
  <si>
    <t>INSTITUTO DE CAPACITACION</t>
  </si>
  <si>
    <t>CAPEA</t>
  </si>
  <si>
    <t>SITIO AFIS</t>
  </si>
  <si>
    <t>UNIDAD ORGANICA ROBO DOMICILIARIO</t>
  </si>
  <si>
    <t>SUBPROCURADURIA TIJUANA</t>
  </si>
  <si>
    <t>MINISTERIO PUBLICO DESPOJOS</t>
  </si>
  <si>
    <t>ADSCRITO CONTROL DE PROCESOS</t>
  </si>
  <si>
    <t>OM</t>
  </si>
  <si>
    <t>SECTUR</t>
  </si>
  <si>
    <t>RPP</t>
  </si>
  <si>
    <t>DEPEND</t>
  </si>
  <si>
    <t>CD</t>
  </si>
  <si>
    <t>VALLE</t>
  </si>
  <si>
    <t>TOTALES POR DEPENDENCIA</t>
  </si>
  <si>
    <t>TOTAL EQUIPOS TIJUANA</t>
  </si>
  <si>
    <t xml:space="preserve">TIJUANA, TECATE Y ROSARITO </t>
  </si>
  <si>
    <t>REFORMA Y PEDRO F RAMIREZ</t>
  </si>
  <si>
    <t>SEJAP JUSTICIA ALTERNATIVA</t>
  </si>
  <si>
    <t>JUSTICIA POR ACUERDOS ROSARITO</t>
  </si>
  <si>
    <t>MISION SAN FRANCISCO S/N  CENTRO GOBIERNO</t>
  </si>
  <si>
    <t>COMANDANCIA POLICIA  MINISTERIAL  NARCOMENUDEO</t>
  </si>
  <si>
    <t>AUDITORIA INTERNA SOTANO</t>
  </si>
  <si>
    <t>CENCAFI MEXICALI</t>
  </si>
  <si>
    <t>ESPECIALIZADA EN ADOLECENTES</t>
  </si>
  <si>
    <t>DIRECCION DE JUSTICIA ALTERNATIVA PENAL</t>
  </si>
  <si>
    <t>JEFATURA VISITADURIA GENERAL</t>
  </si>
  <si>
    <t>CALZADA LAZARO CARDENAS Y ALVARO OBREGON S/N CD. MORELOS</t>
  </si>
  <si>
    <t>HOMICIDIOS DOLOSOS</t>
  </si>
  <si>
    <t>UNIDAD DE DELITOS SEXUALES</t>
  </si>
  <si>
    <t xml:space="preserve">COMANDANCIA POLICIA  MINISTERIAL </t>
  </si>
  <si>
    <t>DIRECCION INSTITUTO CAPACITACION</t>
  </si>
  <si>
    <t>ESTRATEGIAS DEL CRIMEN</t>
  </si>
  <si>
    <t>JEFATURA RECURSOS MATERIALES</t>
  </si>
  <si>
    <t>BLV. BENITO JUAREZ #1298-B FRACC. JARDINES DE LAGO</t>
  </si>
  <si>
    <t>RIO YAQUI #638 RIO COLORADO FRACC. LAS FUENTES</t>
  </si>
  <si>
    <t>MEXICALI</t>
  </si>
  <si>
    <t>OFICINA DEL EJECUTIVO (A)</t>
  </si>
  <si>
    <t>OFICINA DEL EJECUTIVO (B)</t>
  </si>
  <si>
    <t>OFICINA DEL EJECUTIVO (F)</t>
  </si>
  <si>
    <t>OFICINA DEL EJECUTIVO (D)</t>
  </si>
  <si>
    <t>COMUNICACION SOCIAL MEXICALI (A)</t>
  </si>
  <si>
    <t>COMUNICACION SOCIAL MEXICALI (B)</t>
  </si>
  <si>
    <t>SECRETARIA GENERAL (A)</t>
  </si>
  <si>
    <t>DIRECCION DE DEFENSORIA OFICIO (SISTEMA JUSTICIA)</t>
  </si>
  <si>
    <t>DIRECCION JURIDICA CONTENCIOSA (A)</t>
  </si>
  <si>
    <t>SUBSECRETARIA JURIDICA.DEL ESTADO - DIRECCION. JURIDICA DE ASESORIA AL EJEC.</t>
  </si>
  <si>
    <t>ARCHIVO GENERAL NOTARIAS (A)</t>
  </si>
  <si>
    <t>ARCHIVO GENERAL NOTARIAS (B)</t>
  </si>
  <si>
    <t>ARCHIVO GENERAL NOTARIAS (D)</t>
  </si>
  <si>
    <t xml:space="preserve">DIRECCION DEFENSORIA DE OFICIO </t>
  </si>
  <si>
    <t>REGISTRO CIVIL 1ER. PISO</t>
  </si>
  <si>
    <t>SECRETARIA GENERAL PASAJE</t>
  </si>
  <si>
    <t>SECRETARIA GENERAL (B)</t>
  </si>
  <si>
    <t>DEFENSORIA OFICIO COORD PENAL - DEFENSORIA PUBLICA</t>
  </si>
  <si>
    <t>DIRECCION ESTATAL Y PROYECTOS LEGISLATIVOS</t>
  </si>
  <si>
    <t>DIRECCION JURIDICA DE NORMATIVIDAD</t>
  </si>
  <si>
    <t>DIRECCION JURIDICA CONTENCIOSA (B)</t>
  </si>
  <si>
    <t>TALLER MECANICO  DEL ESTADO (A)</t>
  </si>
  <si>
    <t>CARRETERA MEXICALI-SAN LUIS GONZALEZ ORTEGA</t>
  </si>
  <si>
    <t>OFICIALIA MAYOR OFICINA DEL TITULAR</t>
  </si>
  <si>
    <t>OFICIALIA MAYOR (PASILLO)</t>
  </si>
  <si>
    <t>OFICIALIA MAYOR (COMPRAS)</t>
  </si>
  <si>
    <t>ALMACEN GENERAL (A)</t>
  </si>
  <si>
    <t>ARCHIVO GENERAL PODER EJECUTIVO</t>
  </si>
  <si>
    <t>TALLER MECANICO  DEL ESTADO (B)</t>
  </si>
  <si>
    <t>ALMACEN GENERAL (B)</t>
  </si>
  <si>
    <t>DIRECCION DE NORMATIVIDAD.</t>
  </si>
  <si>
    <t>ARCHIVO GENERAL PERIODICO OFICIAL</t>
  </si>
  <si>
    <t>SUBDIRECCION DE SERVICIOS</t>
  </si>
  <si>
    <t>ARCHIVO DE CONCENTRACION (A)</t>
  </si>
  <si>
    <t>VILLAHERMOSA Y NAVOLATO</t>
  </si>
  <si>
    <t>AGENCIA MINISTERIO PUBLICO ESPECIALIDAD ROBO VEHICULOS</t>
  </si>
  <si>
    <t>DIRECCION VISITADURIAS</t>
  </si>
  <si>
    <t>UNIDAD DE DELITOS VS ROBOS</t>
  </si>
  <si>
    <t>UNIDAD DE DELITOS CONTRA EL PATRIMONIO SOCIAL ESTADO Y JUSTICIA</t>
  </si>
  <si>
    <t>AGENCIA MINISTERIO PUBLICO UNIDAD RECEPTORA ANAHUAC</t>
  </si>
  <si>
    <t>PROCURADURIA JUSTICIA DIRECCION JURIDICA</t>
  </si>
  <si>
    <t>COMUNICACION SOCIAL CIAC</t>
  </si>
  <si>
    <t>AGENCIA INVESTIGADORA DE DELITOS PATRIMONIO</t>
  </si>
  <si>
    <t>DIRECCION DE SERVICIOS ADMINISTRATIVOS</t>
  </si>
  <si>
    <t>RIO SABINA #20 ENTRE 5TA Y 6TA GONZALEZ ORTEGA</t>
  </si>
  <si>
    <t>SERVICIOS PERICIALES (B)</t>
  </si>
  <si>
    <t>SERVICIOS PERICIALES (A)</t>
  </si>
  <si>
    <t>GRUPO POLICIA MINISTERIAL APREHENSIONES</t>
  </si>
  <si>
    <t>UNIDAD INVESTIGADORA CIUDAD MORELOS</t>
  </si>
  <si>
    <t>AGENCIA MINITERIAL PUBLICA CIUDAD MORELOS</t>
  </si>
  <si>
    <t>OFICINA DEL TITULAR CIAC</t>
  </si>
  <si>
    <t>DIRECCION ATENCION A VICTIMAS DELITO</t>
  </si>
  <si>
    <t>MINISTERIO PUBLICO GUADALUPE VICTORIA SEJAP (B)</t>
  </si>
  <si>
    <t>MINISTERIO PUBLICO GUADALUPE VICTORIA SEJAP (A)</t>
  </si>
  <si>
    <t>SAN FELIPE</t>
  </si>
  <si>
    <t>HOMICIDIOS VIOLENTOS</t>
  </si>
  <si>
    <t>SUBPROCURADURIA DELINCUENCIA ORGANIZADA</t>
  </si>
  <si>
    <t>UNIDAD DELITOS CONTRA PERSONAS Y SU LIB</t>
  </si>
  <si>
    <t>JEFATURA DE INFORMATICA RECURSOS MATERIALES</t>
  </si>
  <si>
    <t>UNIDAD DE INVESTIGACION FORANEA GUADALUPE VICTORIA (PRINCIPAL)</t>
  </si>
  <si>
    <t>PROCURADURIA JUSTICIA DIRECCION JURIDICA (B)</t>
  </si>
  <si>
    <t>AGENCIA INVESTIGADORA DE DELITOS PATRIMONIO (2)</t>
  </si>
  <si>
    <t>UNIDAD DE DELITOS CONTRA EL PATRIMONIO SOCIAL ESTADO Y JUSTICIA (2)</t>
  </si>
  <si>
    <t>AGENCIA MINISTERIO PUBLICO UNIDAD RECEPTORA ANAHUAC (2)</t>
  </si>
  <si>
    <t>PROCURADURIA FISCAL</t>
  </si>
  <si>
    <t>DIRECCION DE EGRESOS</t>
  </si>
  <si>
    <t>RECAUDACION AUXILIAR DE RENTAS SAN FELIPE</t>
  </si>
  <si>
    <t>RECAUDACION AUXILIAR DE RENTAS GUADALUPE VICTORIA</t>
  </si>
  <si>
    <t>AUDITORIA FISCAL (A)</t>
  </si>
  <si>
    <t>RECAUDACION AUXILIAR DE RENTAS CIUDAD MORELOS</t>
  </si>
  <si>
    <t>ARCHIVO CENTRAL SECRETARIA PLANEACION Y FINANZAS</t>
  </si>
  <si>
    <t>DIRECCION INVERSION PUBLICA (A)</t>
  </si>
  <si>
    <t>DIRECCION INVERSION PUBLICA (B)</t>
  </si>
  <si>
    <t>AUDITORIA FISCAL (B)</t>
  </si>
  <si>
    <t>PIONEROS 100 CENTRO CIVICO Y COMERCIAL ZONA CENTRO</t>
  </si>
  <si>
    <t>SIDUE  DIRECCION OBRA INFRESTRUCTURA ZARAGOZA</t>
  </si>
  <si>
    <t>SIDUE 4TO PISO (DIRECCION  DE ESTUDIOS Y PROYECTOS)</t>
  </si>
  <si>
    <t>SIDUE 4TO PISO (OFICINA TITULAR SECRETARIA)</t>
  </si>
  <si>
    <t>SIDUE 5TO PISO (ARCHIVO Y  CORRESPONDENCIA)</t>
  </si>
  <si>
    <t>SIDUE 5TO PISO  (ADMINISTRACION)</t>
  </si>
  <si>
    <t>SIDUE 4T0 PISO (ORDENAMIENTO TERRITORIAL)</t>
  </si>
  <si>
    <t>DIRECCION DE CONTRATACION Y COSTOS</t>
  </si>
  <si>
    <t>SECRETARIA DE DESAROLLO ECONOMICO (A)</t>
  </si>
  <si>
    <t>SECRETARIA DE DESAROLLO ECONOMICO (B)</t>
  </si>
  <si>
    <t>CENTRO ATENCION EMPRESARIAL</t>
  </si>
  <si>
    <t>SECRETARIA DE FOMENTO AGROPECUARIO (A)</t>
  </si>
  <si>
    <t xml:space="preserve">CARRETERA MEXICALI-SAN LUIS KM 22.5 EJIDO SINALOA </t>
  </si>
  <si>
    <t>SECRETARIA DE FOMENTO AGROPECUARIO (B)</t>
  </si>
  <si>
    <t>DELEGACION DE TURISMO SAN FELIPE</t>
  </si>
  <si>
    <t>DESARROLLO SOCIAL MEXICALI (A)</t>
  </si>
  <si>
    <t>DESARROLLO SOCIAL MEXICALI (B)</t>
  </si>
  <si>
    <t>DESARROLLO SOCIAL MEXICALI (3)</t>
  </si>
  <si>
    <t>JUNTA LOCAL DE CONCILIACION (A)</t>
  </si>
  <si>
    <t>SERVICIO ESTATAL DEL EMPLEO</t>
  </si>
  <si>
    <t>TRIBUNAL DE ARBITRAJE (A)</t>
  </si>
  <si>
    <t>TRIBUNAL DE ARBITRAJE (B)</t>
  </si>
  <si>
    <t>TRIBUNAL DE ARBITRAJE (D)</t>
  </si>
  <si>
    <t>JUNTA LOCAL DE CONCILIACION (B)</t>
  </si>
  <si>
    <t>TRIBUNAL DE ARBITRAJE (F)</t>
  </si>
  <si>
    <t>REGISTRO PUBLICO DE LAPROPIEDAD (EJECUTIVO)</t>
  </si>
  <si>
    <t>REGISTRO PUBLICO DE LAPROPIEDAD (RESGUARDO)</t>
  </si>
  <si>
    <t>SECRETARIA SEGURIDAD PUBLICA</t>
  </si>
  <si>
    <t>SEGURIDAD PUBLICA ADMINISTRACION (PRIMER PISO)</t>
  </si>
  <si>
    <t>POLICIA ESTATAL PREVENTIVA CALAFIA</t>
  </si>
  <si>
    <t>COORDINACION PROTECCION EJECUTIVO</t>
  </si>
  <si>
    <t>CENTRO ATENCION Y TRATAMIENTO PARA VARONES</t>
  </si>
  <si>
    <t>CERESO (JURIDICO)</t>
  </si>
  <si>
    <t>CERESO (AREA MEDICA)</t>
  </si>
  <si>
    <t>EJECUTIVO DE SENTENTENCIA (ARCHIVO)</t>
  </si>
  <si>
    <t>CENTRO READAPTACION SOCIAL DIRECCION</t>
  </si>
  <si>
    <t>CENTRO DE EVALUACION Y CONTROL DE CONFIANZA (POLIGRAFIA)</t>
  </si>
  <si>
    <t>SUBSECRETARIA ESTATAL PENITENCIARIA (A)</t>
  </si>
  <si>
    <t>INSTITUTO ESTATAL DE SEGURIDAD PUBLICA</t>
  </si>
  <si>
    <t>DIR.DE PROGAMAS Y READAPTACION SOCIAL</t>
  </si>
  <si>
    <t>DIRECCION DE ASUNTOS INTERNOS</t>
  </si>
  <si>
    <t>CONSULTORIA ORIENTACION PARA MENORES</t>
  </si>
  <si>
    <t>CENTRO DE EVALUACION Y CONTROL DE CONFIANZA (INV SOCIAL)</t>
  </si>
  <si>
    <t>CENTRO DE EVALUACION Y CONTROL DE CONFIANZA (PSICOLOGIA C3)</t>
  </si>
  <si>
    <t>UNIDAD DE VIGILANCIA Y SEGUIMIENTO DE MEDIDAS JUDIC.</t>
  </si>
  <si>
    <t>CENTRO DE EVALUACION Y CONTROL DE CONFIANZA (DIRECCION)</t>
  </si>
  <si>
    <t>TRABAJO SOCIAL SECRETARIA SEGURIDAD PUBLICA</t>
  </si>
  <si>
    <t>OFICINA DEL TITULAR HEROES</t>
  </si>
  <si>
    <t>SUBSECRETARIA ESTATAL PENITENCIARIA (B)</t>
  </si>
  <si>
    <t>CENTRO DE EVALUACION Y CONTROL DE CONFIANZA (AUDIOVISUAL)</t>
  </si>
  <si>
    <t>DIRECCION EJECUTIVA DE SENTENCIAS</t>
  </si>
  <si>
    <t>EJECUCION DE PENAS Y MEDIDAS (1)</t>
  </si>
  <si>
    <t>TIJUANA</t>
  </si>
  <si>
    <t>OFICINA Asesores del Gobernador</t>
  </si>
  <si>
    <t>Secretaria Particular tercer  Piso</t>
  </si>
  <si>
    <t>Direccion Relaciones Publicas</t>
  </si>
  <si>
    <t>Comunicacion Social (B)</t>
  </si>
  <si>
    <t>Defensoria de Oficio</t>
  </si>
  <si>
    <t>ROSARITO</t>
  </si>
  <si>
    <t>Secretaria General De Gobierno</t>
  </si>
  <si>
    <t>TECATE</t>
  </si>
  <si>
    <t>Proteccion Civil TIJUANA</t>
  </si>
  <si>
    <t>SUBSECRETARIA GENERAL</t>
  </si>
  <si>
    <t>Oficialia Mayor Almacen</t>
  </si>
  <si>
    <t>Oficialia Mayor Tercer Piso</t>
  </si>
  <si>
    <t>Oficialia Mayor Playas de Rosarito</t>
  </si>
  <si>
    <t>Oficialia Mayor Inmuebles segundo  piso</t>
  </si>
  <si>
    <t xml:space="preserve">INGENIERIA Y MANTENIMIENTO </t>
  </si>
  <si>
    <t xml:space="preserve">PERIODICO OFICIAL </t>
  </si>
  <si>
    <t>RECAUDACION  RENTAS TECATE</t>
  </si>
  <si>
    <t>Recaudacion de Rentas  (Administracion Juridico Ejecucion)</t>
  </si>
  <si>
    <t>Recaudacion de Rentas Rosarito</t>
  </si>
  <si>
    <t>Direccion de Informatica TIJUANA</t>
  </si>
  <si>
    <t>Auditoria Fiscal TIJUANA (B)</t>
  </si>
  <si>
    <t>Auditoria Fiscal TIJUANA (A)</t>
  </si>
  <si>
    <t>Direccion Inversion Publica TIJUANA</t>
  </si>
  <si>
    <t>Procuraduria Fiscal TIJUANA</t>
  </si>
  <si>
    <t>Recaudacion de Rentas (Delegacion de Egresos)</t>
  </si>
  <si>
    <t>Ejecucion Fiscal Recaudacion de Rentas</t>
  </si>
  <si>
    <t>SIDUE TIJUANA</t>
  </si>
  <si>
    <t>Fomento Agropecuario TIJUANA</t>
  </si>
  <si>
    <t>Fomento Agropecuario TECATE</t>
  </si>
  <si>
    <t>Secretaria de Turismo JUAN RUIZ (A)</t>
  </si>
  <si>
    <t>Secretaria de Turismo JUAN RUIZ (B)</t>
  </si>
  <si>
    <t>Secretaria de Turismo REVOLUCION</t>
  </si>
  <si>
    <t>Secretaria de Turismo TECATE</t>
  </si>
  <si>
    <t>Secretaria de Turismo ROSARITO</t>
  </si>
  <si>
    <t>Secretaria  Proteccion al Ambiente Laboratorio  De Calidad Aire</t>
  </si>
  <si>
    <t xml:space="preserve">secretaria  Proteccion al Ambiente </t>
  </si>
  <si>
    <t>Desarrollo Social (A)</t>
  </si>
  <si>
    <t>Desarrollo Social (B)</t>
  </si>
  <si>
    <t>Desarrollo Social CDSOE</t>
  </si>
  <si>
    <t>Desarrollo Social ROSARITO</t>
  </si>
  <si>
    <t>Junta Local de Conciliacion TIJUANA</t>
  </si>
  <si>
    <t>Secretaria   del Trabajo y Prevision Social</t>
  </si>
  <si>
    <t>Junta Local de Conciliacion y Arbitraje</t>
  </si>
  <si>
    <t>Direccion Estatal de Empleo</t>
  </si>
  <si>
    <t>Junta Local de Conciliacion TECATE</t>
  </si>
  <si>
    <t>Registro publico de la Propiedad (ARCHIVO A)</t>
  </si>
  <si>
    <t>Registro  Publico de la Propiedad (ARCHIVO B)</t>
  </si>
  <si>
    <t>Registro Publico de la Propiedad Rosarito</t>
  </si>
  <si>
    <t>Registro  Publica  de la Propiedad (area Secretarial)</t>
  </si>
  <si>
    <t>Academia Estatal de Policia</t>
  </si>
  <si>
    <t>Centro de Control C4 TIJUANA</t>
  </si>
  <si>
    <t>Secretaria  General  Direccion Juridica Seguridad Publica</t>
  </si>
  <si>
    <t>Penitenciaria El Hongo (Area Tecnica)</t>
  </si>
  <si>
    <t>CERESO Minima Peligrosidad ( JURIDICO)</t>
  </si>
  <si>
    <t>CERESO Minima Peligrosidad  (ADMINISTRACION)</t>
  </si>
  <si>
    <t>CERESO Minima Peligrosidad ( Enfermeria)</t>
  </si>
  <si>
    <t>Penitenciaria del Estado (Indiciados)</t>
  </si>
  <si>
    <t>Penitenciaria del Estado (Comandancia)</t>
  </si>
  <si>
    <t>Penitenciaria El Hongo (JURIDICO)</t>
  </si>
  <si>
    <t>CERESO Minima Peligrosidad (Comandancia)</t>
  </si>
  <si>
    <t>Penitenciaria del Estado (Juridico)</t>
  </si>
  <si>
    <t>Penitenciaria del Estado (Area Tecnica)</t>
  </si>
  <si>
    <t>Penitenciaria El Hongo  (Administracion)</t>
  </si>
  <si>
    <t>Coordinacion  Admnistrativa de Seguridad Publica</t>
  </si>
  <si>
    <t>Penitenciaria del Estado (Area Beneficios)</t>
  </si>
  <si>
    <t>Secretaria  Seguridad Publica tercer piso</t>
  </si>
  <si>
    <t>Penitenciaria del Estado (Modulo UASIPE)</t>
  </si>
  <si>
    <t>Centro de Control de Confianza C3</t>
  </si>
  <si>
    <t>Penitenciaria El Hongo (ADUANA)</t>
  </si>
  <si>
    <t>Centro De Control C4 Tijuana (ADICIONAL)</t>
  </si>
  <si>
    <t>Consejo Tutelar para Menores (B)</t>
  </si>
  <si>
    <t>Instituto  Estatal de Policia Plaza Viva Tijuana</t>
  </si>
  <si>
    <t>Policia Estatal Preventiva ( primer  Piso)</t>
  </si>
  <si>
    <t>Penitenciaria El Hongo (Comandancia)</t>
  </si>
  <si>
    <t>CERESO Minima Peligrosidad (Coordinacion Tecnica)</t>
  </si>
  <si>
    <t>Policia Estatal Preventiva Base Operativa</t>
  </si>
  <si>
    <t>Consejo Tutelar para Menores (A)</t>
  </si>
  <si>
    <t>Penitenciaria del Estado  (Enfermeria)</t>
  </si>
  <si>
    <t>Centro de Control C4 Tecate</t>
  </si>
  <si>
    <t>Penitenciaria del Estado (Departamento  Administrativo)</t>
  </si>
  <si>
    <t>Centro de Control C4 Rosarito</t>
  </si>
  <si>
    <t>Policia Estatal Preventiva  (administracion segundo  Piso)</t>
  </si>
  <si>
    <t>Grupo  APREHENCIONES</t>
  </si>
  <si>
    <t>SERVICIOS PERICIALES TIJUANA</t>
  </si>
  <si>
    <t>LABORATORIO DE SERVICIOS PERICIALES</t>
  </si>
  <si>
    <t>DIRECCION ATENCION VICTIMAS DELITO</t>
  </si>
  <si>
    <t>ASUNTOS INTERNOS VISITADURIA</t>
  </si>
  <si>
    <t xml:space="preserve">CAPITAL HUMANO </t>
  </si>
  <si>
    <t xml:space="preserve">PAQUETE 1 </t>
  </si>
  <si>
    <t>EDIF. PODER EJECUTIVO CENTRO CIVICO 3ER PISO</t>
  </si>
  <si>
    <t xml:space="preserve">EDIF. PODER EJECUTIVO CENTRO CIVICO 3ER PISO </t>
  </si>
  <si>
    <t xml:space="preserve">EDIF. PODER EJECUTIVO CENTRO CIVICO 2DO PISO </t>
  </si>
  <si>
    <t>EDIF. NUEVO SISTEMA JUSTICIA (SEJAP) 1ER PISO</t>
  </si>
  <si>
    <t>EDIF. PODER EJECUTIVO CENTRO CIVICO 2DO PISO</t>
  </si>
  <si>
    <t>VISTAHERMOSA Y NAVOLATO</t>
  </si>
  <si>
    <t>EDIF. PODER EJECUTIVO CENTRO CIVICO 1ER PISO</t>
  </si>
  <si>
    <t>IMPRESORA</t>
  </si>
  <si>
    <t>EDIF. NUEVO SISTEMA JUSTICIA (SEJAP) 3ER PISO</t>
  </si>
  <si>
    <t>RIO CULIACAN  E IGNCOMONFORT # 968 COL. PROHOGAR</t>
  </si>
  <si>
    <t>PASAJES AUTLAN Y JANITZIO #1057 CENTRO CIVICO</t>
  </si>
  <si>
    <t xml:space="preserve">MADERO # 1981 ENTRE K Y L </t>
  </si>
  <si>
    <t xml:space="preserve">EDIF. PODER EJECUTIVO CENTRO CIVICO SOTANO </t>
  </si>
  <si>
    <t>MADERO #1881 ENTRE K Y L</t>
  </si>
  <si>
    <t>EDIF. PODER EJECUTIVO CENTRO CIVICO 4TO PISO</t>
  </si>
  <si>
    <t>EDIF. PODER EJECUTIVO CENTRO CIVICO SOTANO</t>
  </si>
  <si>
    <t>LAZARO CARDENAS ENTRE RIO NUEVO Y LOMBARDO TOLEDANO INFONAVIT CUCAPAH</t>
  </si>
  <si>
    <t>EIDF. PROCURADURIA PGJE (CIAC) EDIF. ATRAS 1ER PISO</t>
  </si>
  <si>
    <t>MADERO ENTRE C Y D EDIF. PGJE 1ER PISO</t>
  </si>
  <si>
    <t>EIDF. PROCURADURIA PGJE (CIAC) 1ER PISO</t>
  </si>
  <si>
    <t>EDIF. NUEVO SISTEMA JUSTICIA (SEJAP) 4TO PISO</t>
  </si>
  <si>
    <t>MADERO ENTRE C Y D EDIF. PGJE 2DO PISO</t>
  </si>
  <si>
    <t>EIDF. PROCURADURIA PGJE (CIAC) 3ER PISO</t>
  </si>
  <si>
    <t>EDIF. NUEVO SISTEMA JUSTICIA (SEJAP) 2DO PISO</t>
  </si>
  <si>
    <t>EIDF. PROCURADURIA PGJE (CIAC) 2DO PISO</t>
  </si>
  <si>
    <t>ANAHUAC Y UNION A UN COSTADO DE COMANDANCIA MUNICIPAL</t>
  </si>
  <si>
    <t>EIDF. PROCURADURIA PGJE (CIAC) 4TO PISO</t>
  </si>
  <si>
    <t>EIDF. PROCURADURIA PGJE (CIAC) EDIF. ATRAS 2DO PISO</t>
  </si>
  <si>
    <t>EIDF. PROCURADURIA PGJE (CIAC) TRAILA ESTACIONAMIENTO</t>
  </si>
  <si>
    <t>AVE. MAR DE CORTEZ #300 SAN FELIPE</t>
  </si>
  <si>
    <t>AVE. YUGOSLAVIA</t>
  </si>
  <si>
    <t>AVE. MAR CARIBE # 616 SAN FELIPE</t>
  </si>
  <si>
    <t>DIRECCION DE INGRESOS</t>
  </si>
  <si>
    <t>LEYES DE REFORMA 512 CIUDAD MORELOS</t>
  </si>
  <si>
    <t>AVE. MILTON CASTELLANOS 1573</t>
  </si>
  <si>
    <t>EDIF. PODER EJECUTIVO CENTRO CIVICO 5TO PISO</t>
  </si>
  <si>
    <t>BLVD. BENITO JUAREZ 1 Y FRANCISCO L MONTEJANO</t>
  </si>
  <si>
    <t>AVE. PIONEROS Y CALAFIA #1100</t>
  </si>
  <si>
    <t>AVE. DE LOS HEROES Y CALLE DE LA LIBERTAD (ESCORPIO)</t>
  </si>
  <si>
    <t>AVE. DE LOS HEROES Y CALLE DE LA LIBERTAD (ESCORPIO) 3ER PISO</t>
  </si>
  <si>
    <t>AVE. CALAFIA 412 C. CIVICO</t>
  </si>
  <si>
    <t>AVE. DE LOS HEROES Y CALLE DE LA LIBERTAD (ESCORPIO) 2DO PISO</t>
  </si>
  <si>
    <t>MADERO #537 ENTRE MORELOS Y MEXICO 2DO P</t>
  </si>
  <si>
    <t>AVE. DE LOS HEROES Y CALLE DE LA LIBERTAD (ESCORPIO) 1ER PISO</t>
  </si>
  <si>
    <t>CALZADA DE LOS PRESIDENTES POLIGONO 11-3 C3 2DO PISO</t>
  </si>
  <si>
    <t>DIRECCION DE SERVICIOS DE SEGURIDAD PRIVADA (PRINCIPAL)</t>
  </si>
  <si>
    <t>EDIF. PODER EJECUTIVO CENTRO CIVICO SOTANO PERIODICO OFICIAL</t>
  </si>
  <si>
    <t>CALLE 8 AVE INSURGENTES  GPE VICTORIA</t>
  </si>
  <si>
    <t>EDIF. PROCURADURIA PGJE (CIAC) 2DO PISO</t>
  </si>
  <si>
    <t>CALLE 4TA Y CARRETERA SAN LUIS</t>
  </si>
  <si>
    <t>SEDESOE (1)</t>
  </si>
  <si>
    <t>PLAZA BAJA CALIFORNIA</t>
  </si>
  <si>
    <t>DIRECCION DE ARMONIZACION CONTABLE (1)</t>
  </si>
  <si>
    <t>PLAZA BAJA CALIFORNIA LOCAL 8 Y 10</t>
  </si>
  <si>
    <t>POLICIA ESTATAL PREVENTIVA CALAFIA (2)</t>
  </si>
  <si>
    <t>ARCHIVO GENERAL (3)</t>
  </si>
  <si>
    <t>ARCHIVO GENERAL NOTARIAS  (5)</t>
  </si>
  <si>
    <t>AREA DE MAGISTERIO (1)</t>
  </si>
  <si>
    <t>CALLE 5TA #7951 ZONA CENTRO</t>
  </si>
  <si>
    <t>PANFILO NATERA # 6400 COL. FRANCISCO VILLA</t>
  </si>
  <si>
    <t>AVE. JOSE HAROS AGUILAR #2004 FRACC. VILLA TURISTICA</t>
  </si>
  <si>
    <t>BLVD. DEFENSORES B.C. Y CALZADA UNIVERSIDAD</t>
  </si>
  <si>
    <t>AVE. VALLE DE LA TRINIDAD #5530 L-34 FRACC. LAS AMERICAS</t>
  </si>
  <si>
    <t>PRESIDENTE PORTES GIL # 311 COL. MILITAR</t>
  </si>
  <si>
    <t>AVE. REVOLUCION 868-1 2DO NIVEL ENTRA 2DA Y 3ERA ZONA CENTRO</t>
  </si>
  <si>
    <t>AVE. REVOLUCION 843 ENTRE 2DA Y 3ERA ZONA CENTRO</t>
  </si>
  <si>
    <t>CALLE DOS ORIENTES S/N CON CALLE NUEVE SUR CD. INDUSTRIAL NUEVA TIJUANA</t>
  </si>
  <si>
    <t>CALLE SANTO DOMINGO 1016-LOCAL F2 FRACC. DESCANSO TECATE</t>
  </si>
  <si>
    <t>PLAYAS DE ROSARITO</t>
  </si>
  <si>
    <t>C. 2DA. SUR ESQ. GUADALUPE RAMIREZ S/N COL. DEL RIO PARTE ALTA</t>
  </si>
  <si>
    <t>POLICIA MINISTERIAL MARIANO (A)</t>
  </si>
  <si>
    <t>POLICIA MINISTERIAL ( HOMICIDIOS DOLOSOS  NARCOMENUDEO)</t>
  </si>
  <si>
    <t>AVE. PROLONGACION MURUA S/N COL. CHAPULTEPEC ALAMAR</t>
  </si>
  <si>
    <t>POLICIA MINISTERIAL ( LA MESA)</t>
  </si>
  <si>
    <t>POLICIA MINISTERIAL (ROBO DE VEHICULOS)</t>
  </si>
  <si>
    <t>SUBPROCURADURIA TIJUANA  (ADMINISTRATIVA)</t>
  </si>
  <si>
    <t>BENTON</t>
  </si>
  <si>
    <t>ANTISECUESTROS  (A)</t>
  </si>
  <si>
    <t>PARQUE AZTECA S/N SECC. JARDINES FRACC. PLAYAS</t>
  </si>
  <si>
    <t>SUBPROCURADURIA TIJUANA (COMUNICACION SOCIAL)</t>
  </si>
  <si>
    <t>PATRIMONIALES (NONES)</t>
  </si>
  <si>
    <t>POLICIA MINISTERIAL MARIANO (B)</t>
  </si>
  <si>
    <t>PATRIMONIALES (PARES)</t>
  </si>
  <si>
    <t>CALLE FUERZA AEREA, ACACIA Y ALAMO COLONIA CENTRO URBANO</t>
  </si>
  <si>
    <t>AVE. DEL PARQUE # 15 MESA DE OTAY</t>
  </si>
  <si>
    <t>POLICIA MINISTERIAL TECATE (A)</t>
  </si>
  <si>
    <t>POLICIA MINISTERIAL TECATE (B)</t>
  </si>
  <si>
    <t>ANTISECUESTROS (B)</t>
  </si>
  <si>
    <t>DIRECCION  AVERIGUACIONES PREVIAS</t>
  </si>
  <si>
    <t>POLICIA MINISTERIAL DECLARACIONES</t>
  </si>
  <si>
    <t>POLICIA MINISTERIAL OTAY (1)</t>
  </si>
  <si>
    <t>AVE. DEL PARQUE NUMERO 15 MESA DE OTAY</t>
  </si>
  <si>
    <t>POLICIA MINISTERIAL BENTON (DELITOS SEXUALES) (1)</t>
  </si>
  <si>
    <t>PATRIMONIALES MESA 1 Y 3 (1)</t>
  </si>
  <si>
    <t>POLICIA MINISTERIAL ROBO DOMICILIARIO (1)</t>
  </si>
  <si>
    <t>ZONA RIO</t>
  </si>
  <si>
    <t>POLICIA MINISTERIAL HOMICIDIOS CULPOSOS (1)</t>
  </si>
  <si>
    <t>Penitenciaria del Estado (Enfermeria Adicional)</t>
  </si>
  <si>
    <t>AGENCIA INVESTIGADORA ADOLECENTES (1)</t>
  </si>
  <si>
    <t>CENTRO DE CAPACITACION Y CERTIFICACION DE COMPETENCIAS (1)</t>
  </si>
  <si>
    <t>Penitenciaria El Hongo  (6)</t>
  </si>
  <si>
    <t>SEXUALES LA MESA (1)</t>
  </si>
  <si>
    <t>LA MESA</t>
  </si>
  <si>
    <t>DELITOS SEXUALES LA MESA (2) (1)</t>
  </si>
  <si>
    <t>AGENCIA INVESTIGADORA ADOLESCENTES LA MESA (1)</t>
  </si>
  <si>
    <t>SEXUALES LA MESA (2)</t>
  </si>
  <si>
    <t xml:space="preserve">PART </t>
  </si>
  <si>
    <t xml:space="preserve">SECRETARIA PARTICULAR EJECUTIVO (ENSENADA) </t>
  </si>
  <si>
    <t>RELACIONES PUBLICAS (ENSENADA)</t>
  </si>
  <si>
    <t xml:space="preserve">COMUNICACION SOCIAL (ENSENADA) </t>
  </si>
  <si>
    <t xml:space="preserve">SGG </t>
  </si>
  <si>
    <t>DEFENSORIA DE OFICIO (ENSENADA) (A)</t>
  </si>
  <si>
    <t>DEFENSORIA DE OFICIO (ENSENADA) (B)</t>
  </si>
  <si>
    <t xml:space="preserve">SEC. GENERAL DE GOBIERNO ENSENADA </t>
  </si>
  <si>
    <t xml:space="preserve">OM </t>
  </si>
  <si>
    <t>OFICIALIA MAYOR (ENSENADA)</t>
  </si>
  <si>
    <t xml:space="preserve">SRIA.GRAL.S.Q OFICIALIA MAYOR 0310821 </t>
  </si>
  <si>
    <t>ALMACEN DEL ESTADO (ENSENADA)</t>
  </si>
  <si>
    <t xml:space="preserve">CALLE RUIZ Y 20 S/N COL EMPLEADOS </t>
  </si>
  <si>
    <t xml:space="preserve">PGJE </t>
  </si>
  <si>
    <t>DIRECCION ADMINISTRATIVA (ENSENADA)</t>
  </si>
  <si>
    <t xml:space="preserve">MANUEL AVILA CAMACHO S/N PRADERAS DEL CIPRES EDIFICIO E </t>
  </si>
  <si>
    <t xml:space="preserve">CONTROL DE PROCESOS (ENSENADA) </t>
  </si>
  <si>
    <t xml:space="preserve">SUBPROCURADURIA DEL ESTADO (ENSENADA) </t>
  </si>
  <si>
    <t xml:space="preserve">AMP. FRANCISCO ZARCO </t>
  </si>
  <si>
    <t xml:space="preserve">AMP. VALLE DE LA TRINIDAD </t>
  </si>
  <si>
    <t xml:space="preserve">CALLE KILIWAS S/N VALLE DE LA TRINIDAD </t>
  </si>
  <si>
    <t xml:space="preserve">MANUEL AVILA CAMACHO S/N PRADERAS DEL CIPRES EDIFICIO A </t>
  </si>
  <si>
    <t xml:space="preserve">SAN QUINTIN BC </t>
  </si>
  <si>
    <t xml:space="preserve">POLICIA MINISTERIAL (ENSENADA) </t>
  </si>
  <si>
    <t xml:space="preserve">MANUEL AVILA CAMACHO S/N PRADERAS DEL CIPRES EDIFICIO J </t>
  </si>
  <si>
    <t xml:space="preserve">SERVICIOS PERICIALES (ENSENADA) </t>
  </si>
  <si>
    <t xml:space="preserve">CALLE 9NA. E INSURGENTES COL. BUSTAMANTE </t>
  </si>
  <si>
    <t xml:space="preserve">SSPE </t>
  </si>
  <si>
    <t xml:space="preserve">CERESO ENSENADA (AMP. JUSGDOZ ADSCRITOS) </t>
  </si>
  <si>
    <t xml:space="preserve">AMP. MANEDERO </t>
  </si>
  <si>
    <t>INST. DE CAPACITACION (ENSENADA)</t>
  </si>
  <si>
    <t xml:space="preserve">MANUEL AVILA CAMACHO S/N PRADERAS DEL CIPRES EDIFICIO L </t>
  </si>
  <si>
    <t xml:space="preserve">DELITOS CULPOSOS (ENSENADA) </t>
  </si>
  <si>
    <t>VISITADURIA GRAL ANTES ASUNTOS INTERNOS (ENSENADA)</t>
  </si>
  <si>
    <t xml:space="preserve">AMP. FUERO COMUN INICIADORA (ENSENADA) </t>
  </si>
  <si>
    <t>CALLE 9NA Y ESPINOZA, ZONA CENTRO</t>
  </si>
  <si>
    <t>VICTIMAS DEL DELITO (ENSENADA)</t>
  </si>
  <si>
    <t xml:space="preserve">SPF </t>
  </si>
  <si>
    <t xml:space="preserve">AUDITORIA FISCAL (ENSENADA) </t>
  </si>
  <si>
    <t xml:space="preserve">RECAUDACION AUX. RENTAS ENSENADA </t>
  </si>
  <si>
    <t>RECAUDACION AUX. RENTAS ENSENADA (PLACAS)</t>
  </si>
  <si>
    <t xml:space="preserve">CENCAFI (ENSENADA) </t>
  </si>
  <si>
    <t xml:space="preserve">RECAUDACION AUX. RENTAS S. QUINTIN </t>
  </si>
  <si>
    <t xml:space="preserve">DCEG </t>
  </si>
  <si>
    <t xml:space="preserve">SIDUE </t>
  </si>
  <si>
    <t xml:space="preserve">SIDUE (ENSENADA) </t>
  </si>
  <si>
    <t xml:space="preserve">SEDECO </t>
  </si>
  <si>
    <t xml:space="preserve">DESARROLLO ECONOMICO (ENSENADA)  </t>
  </si>
  <si>
    <t xml:space="preserve">SEFOA </t>
  </si>
  <si>
    <t>FOMENTO AGROPECUARIO (ENSENADA)</t>
  </si>
  <si>
    <t xml:space="preserve">FOMENTO AGROPECUARIO SAN QUINTIN </t>
  </si>
  <si>
    <t xml:space="preserve">ESPALDAS DE GOBIERNO DEL ESTADO </t>
  </si>
  <si>
    <t xml:space="preserve">SECTUR </t>
  </si>
  <si>
    <t xml:space="preserve">SECRETARIA DE TURISMO (ENSENADA) </t>
  </si>
  <si>
    <t xml:space="preserve">SECRETARIA DE TURISMO (SAN QUINTIN) </t>
  </si>
  <si>
    <t xml:space="preserve">SPA </t>
  </si>
  <si>
    <t xml:space="preserve">SRIA. PROTECCION AL AMBIENTE (ECOLOGIA ENSENADA) </t>
  </si>
  <si>
    <t xml:space="preserve">SEDESOE </t>
  </si>
  <si>
    <t xml:space="preserve">DESARROLLO SOCIAL S. QUINTIN </t>
  </si>
  <si>
    <t xml:space="preserve">DESARROLLO SOCIAL (ENSENADA) </t>
  </si>
  <si>
    <t xml:space="preserve">STPS </t>
  </si>
  <si>
    <t xml:space="preserve">DIRECCION ESTATAL DE EMPLEO (ENSENADA) </t>
  </si>
  <si>
    <t xml:space="preserve">AVE. LOPEZ MATEOS </t>
  </si>
  <si>
    <t xml:space="preserve">RPP </t>
  </si>
  <si>
    <t>REGISTRO PUBLICO (ENSENADA)</t>
  </si>
  <si>
    <t xml:space="preserve">CENTRO DE EVALUACION Y CONFIANZA C3 (ENSENADA) </t>
  </si>
  <si>
    <t xml:space="preserve">BONIFAS POPOF Y BLVD. ZERTUCHE </t>
  </si>
  <si>
    <t>CENTRO DE PREVENCION SOCIAL DE LA VIOLENCIA (ENSENADA)</t>
  </si>
  <si>
    <t xml:space="preserve">SSP. (COORD. ADMVA.) (ENSENADA) </t>
  </si>
  <si>
    <t xml:space="preserve">MANUEL AVILA CAMACHO S/N PRADERAS DEL CIPRES EDIFICIO D </t>
  </si>
  <si>
    <t>C4 (ENSENADA)</t>
  </si>
  <si>
    <t xml:space="preserve">INST. ESTATAL DE POLICIA (ENSENADA)  </t>
  </si>
  <si>
    <t xml:space="preserve">MANUEL AVILA CAMACHO S/N PRADERAS DEL CIPRES EDIFICIO C </t>
  </si>
  <si>
    <t xml:space="preserve">CONSEJO TUTELAR PARA MENORES (ENSENADA) </t>
  </si>
  <si>
    <t>CERESO ENSENADA (ADMINISTRACION)</t>
  </si>
  <si>
    <t>CERESO ENSENADA (JURIDICO)</t>
  </si>
  <si>
    <t xml:space="preserve">POLICIA ESTATAL PREVENTIVA (ENSENADA)  </t>
  </si>
  <si>
    <t xml:space="preserve">PROLONGACION ZARTUCHE S/N PRADERAS DEL CIPRES </t>
  </si>
  <si>
    <t>CERESO ENSENADA (DIRECCION)</t>
  </si>
  <si>
    <t>CERESO ENSENADA (AREA TECNICA)</t>
  </si>
  <si>
    <t>CERESO ENSENADA (BARANDILLAS)</t>
  </si>
  <si>
    <t>SEPESCA</t>
  </si>
  <si>
    <t>AGENCIA DEL MP INVESTIGACION DE DELITOS PATRIMONIALES (1)</t>
  </si>
  <si>
    <t>EDIFICIO AVILA CAMACHO 2D0 PISO</t>
  </si>
  <si>
    <t>COORDINACION DE ATENCION A VICTIMAS Y TESTIGOS (1)</t>
  </si>
  <si>
    <t>SAN QUINTIN</t>
  </si>
  <si>
    <t>COND</t>
  </si>
  <si>
    <t>IMP</t>
  </si>
  <si>
    <t>SCAN</t>
  </si>
  <si>
    <t>NUEVA</t>
  </si>
  <si>
    <t>Desarrollo Economico  CONACYT</t>
  </si>
  <si>
    <t>CALLEJON LIBERTAD S/N ZONA CENTRO</t>
  </si>
  <si>
    <t>BLVD. BENITO JUAREZ # 907 LOCAL 29</t>
  </si>
  <si>
    <t>RIO CULIACAN  E IGN. COMONFORT # 968 COL. PROHOGAR</t>
  </si>
  <si>
    <t xml:space="preserve">CALLE 8 AVE. INSURGENTES, GPE VICTORIA </t>
  </si>
  <si>
    <t>DOM. CONOCIDO S/N COL. AHUMADITA</t>
  </si>
  <si>
    <t xml:space="preserve">BLVD. ANAHUAC Y RIO NUEVO </t>
  </si>
  <si>
    <t>BLVD. ANAHUAC Y UNION A UN COSTADO DE COMANDANCIA MUNICIPAL</t>
  </si>
  <si>
    <t>CORONA DEL ROSAL S/N VIA RAPIDA PONIENTE.</t>
  </si>
  <si>
    <t>VIA RAPIDA ORIENTE #10252 ZONA RIO</t>
  </si>
  <si>
    <t>VIA RAPIDA ORIENTE #10252 ZONA RIO 2DO PISO</t>
  </si>
  <si>
    <t>MISION DE SANTO DOMINGO # 1016 COL. EL DESCANSO</t>
  </si>
  <si>
    <t>VIA RAPIDA PONIENTE S/N COL. CORONA DEL ROSAL</t>
  </si>
  <si>
    <t>VIA DE LA JUVENTUD ORIENTE # 8800 LOCAL 206 PLAZA VIVA TIJUANA</t>
  </si>
  <si>
    <t>MISION DE LORETO COL. EL DESCANSO TECATE</t>
  </si>
  <si>
    <t>JOSE HAROS AGUILAR # 2004 FRACC. VILLA TURISTICA</t>
  </si>
  <si>
    <t>AVE. DE LOS CHARROS Y AVE. DE LOS POLLOS</t>
  </si>
  <si>
    <t>CALLE BENITO JUAREZ Y CALLE 5TA. POBLADO EL HONGO, TECATE</t>
  </si>
  <si>
    <t>PROLONGACION MURUA S/N COL. CHAPULTEPEC ALAMAR</t>
  </si>
  <si>
    <t>RIO SUCHIATE #10036 COL. REVOLUCION</t>
  </si>
  <si>
    <t>RIO COLORADO #10050 COL. REVOLUCION</t>
  </si>
  <si>
    <t>AVE. STA. ROSALIA #1000 FRACC. EL DESCANSO, TECATE</t>
  </si>
  <si>
    <t>MIGUEL ALEMAN #2920 ESQUINA CON GOBERNADOR LUGO COL. GABILONDO</t>
  </si>
  <si>
    <t>CALLE JOSE HAROS AGUILAR FRACC. VILLA TURISTICA, ROSARITO</t>
  </si>
  <si>
    <t>RUTA MARIANO MATAMOROS Y CATALINA GONZALEZ</t>
  </si>
  <si>
    <t>BLVD. SANCHEZ TABOADA Y ESQ. CON AVE. RIO TIJUANA #10068,  ZONA RIO</t>
  </si>
  <si>
    <t>BLVD. SANCHEZ TABOADA # 9183 COL. SANCHEZ TABOADA</t>
  </si>
  <si>
    <t>CALLE 9NA. E INSURGENTES COLONIA BUSTAMANTE</t>
  </si>
  <si>
    <t>CALLE DECIMA S/N ENTRE RUIZ Y OBREGON</t>
  </si>
  <si>
    <t>MANUEL AVILA CAMACHO S/N COL. PRADERAS DEL CIPRES</t>
  </si>
  <si>
    <t xml:space="preserve">ESPALDAS DE CD. DEPORTIVA VALLE DORADO </t>
  </si>
  <si>
    <t>SECRETARIA GENERAL TECATE</t>
  </si>
  <si>
    <t>OFICIALIA MAYOR TECATE</t>
  </si>
  <si>
    <t>DESARROLLO SOCIAL TECATE</t>
  </si>
  <si>
    <t>REGISTRO PUBLICO DE LA PROPIEDAD TECATE</t>
  </si>
  <si>
    <t>CALLE MISION SANTO DOMINGO #1016 FRACC. EL DESCANSO</t>
  </si>
  <si>
    <t>CALLE MISION SANTO DOMINGO #1019 FRACC. EL DESCANSO</t>
  </si>
  <si>
    <t>PLAZA PATRIA 3ER PISO L 1</t>
  </si>
  <si>
    <t>PLAZA PATRIA 3ER PISO</t>
  </si>
  <si>
    <t>PLAZA PATRIA 3ER PISO  L 1/PRESIDENCIA</t>
  </si>
  <si>
    <t>PLAZA PATRIA 3ER PISO L 18-20</t>
  </si>
  <si>
    <t>RODOLFO SANCHEZ TABOADA #1578 ZONA RIO 3ER PISO</t>
  </si>
  <si>
    <t>RODOLFO SANCHEZ TABOADA #1578 ZONA RIO</t>
  </si>
  <si>
    <t>CARR. LIBRE TIJUANA-TECATE, ESQ. BLVD NOGALES KM126  CONSORCIO TECNOLOGICO</t>
  </si>
  <si>
    <t>CARR. LIBRE A TECATE KM 190</t>
  </si>
  <si>
    <t>CARR. LIBRE TIJUANA - TECATE, FRACC. PIEDRAS BLANCAS</t>
  </si>
  <si>
    <t>CARR. LIBRE MEXICALI-TECATE KM 94</t>
  </si>
  <si>
    <t>CARR. KM 145500 FRENTE AL PARQUE INDUSTRIAL</t>
  </si>
  <si>
    <t>BLVD. DIAZ ORDAZ #12649 PLAZA PATRIA L 4-6</t>
  </si>
  <si>
    <t>RIO COLORADO #10030 L A Y B COL. REVOLUCION</t>
  </si>
  <si>
    <t>BLVD. DIAS ORDAZ #12649 PLAZA PATRIA 3ER PISO</t>
  </si>
  <si>
    <t>CALLE ENSENADA #1028 COLINAS DE CACHUMAC, TECATE</t>
  </si>
  <si>
    <t xml:space="preserve">CALLE 9NA E INSURGENTES #1192 COL. BUSTAMANTES </t>
  </si>
  <si>
    <t xml:space="preserve">BLVD. FRANCISCO ZARCO #147 </t>
  </si>
  <si>
    <t xml:space="preserve">CARR. ENSENADA LA BUFADORA KM 5 LOCAL 3 Y 4 MANEADERO PTE </t>
  </si>
  <si>
    <t xml:space="preserve">CARR. OJOS NEGROS S/N KM 3.5 COL AGUAJITO </t>
  </si>
  <si>
    <t xml:space="preserve">CALLE CORAL #1187 COL. BUSTAMANTE </t>
  </si>
  <si>
    <t>CARR. TRANSPENINSULAR CENTRO DE GOBIERNO SAN QUINTIN</t>
  </si>
  <si>
    <t xml:space="preserve">CARR TRANSPENINSULAR CENTRO DE GOBIERNO S. QUINTIN BC </t>
  </si>
  <si>
    <t>CARR. ENS-LA PAZ #6500 EX EJIDO CHAPULTEPEC (CENTRO DE GOB) 3ER PISO</t>
  </si>
  <si>
    <t xml:space="preserve">CARR. ENS-LA PAZ #6500 EX EJIDO CHAPULTEPEC (CENTRO DE GOB) </t>
  </si>
  <si>
    <t>CARR. ENS-LA PAZ #6500 EX EJIDO CHAPULTEPEC (CENTRO DE GOB) 2DO PISO</t>
  </si>
  <si>
    <t>SCANER</t>
  </si>
  <si>
    <t xml:space="preserve">PROTECCION CIVIL (ENSENADA) </t>
  </si>
  <si>
    <t>TOTAL MAQUINAS NUEVAS</t>
  </si>
  <si>
    <t>TOTAL MAQUINAS RECONSTRUIDAS</t>
  </si>
  <si>
    <t xml:space="preserve">TOTAL IMPRESORA </t>
  </si>
  <si>
    <t>TOTAL SCANER</t>
  </si>
  <si>
    <t>TOTAL EQUIPOS ENSENADA</t>
  </si>
  <si>
    <t>TOTAL EQUIPOS MEXICALI</t>
  </si>
  <si>
    <t>IMPR</t>
  </si>
  <si>
    <t>DIRECCION TECNICA DE INVERSION</t>
  </si>
  <si>
    <t>CALLEJON REFORMA #340, ZONA CENTRO</t>
  </si>
  <si>
    <t>NUEVO SISTEMA DE JUSTICIA (2) (1)</t>
  </si>
  <si>
    <t>NUEVO SISTEMA DE JUSTICIA (2) (2)</t>
  </si>
  <si>
    <t>BIENES PATRIMONIALES (2)</t>
  </si>
  <si>
    <t>NARCOMENUDEO (1)</t>
  </si>
  <si>
    <t>SUBPROCURADURIA (2)</t>
  </si>
  <si>
    <t>UNIDAD DE DELITOS CONTRA EL PATRIMONIO SOCIAL ESTADO Y JUSTICIA (A)</t>
  </si>
  <si>
    <t>UNIDAD DE DELITOS CONTRA EL PATRIMONIO SOCIAL ESTADO Y JUSTICIA ADICIONAL (1)</t>
  </si>
  <si>
    <r>
      <t>UNIDAD TRAMITACION MASI</t>
    </r>
    <r>
      <rPr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>A DE CAUSAS</t>
    </r>
  </si>
  <si>
    <t>EDIF. PROCURADURIA PGJE (CIAC) 3ER PISO</t>
  </si>
  <si>
    <t>DIRECCION AVERIGUACIONES PREVIAS (1)</t>
  </si>
  <si>
    <t>UNIDAD DE DELITOS CONTRA ROBOS ADICIONAL (1)</t>
  </si>
  <si>
    <t>AGENCIA DEL MINISTERIO PUBLICO - SISTEMA TRADICIONAL</t>
  </si>
  <si>
    <t xml:space="preserve">DIRECCION DE AVERIGUACIONES PREVIAS </t>
  </si>
  <si>
    <t>CALLE 9NA Y BUSTAMANTE S/N PRIMER PISO</t>
  </si>
  <si>
    <t>MEDIACION SEJAP</t>
  </si>
  <si>
    <t>SISTEMA TRADICIONAL</t>
  </si>
  <si>
    <t>ESPALDAS DE LA AGENCIA DEL MINISTERIO PUBLICO</t>
  </si>
  <si>
    <t>UNIDAD CONTRA LA LIBERTAD SEXUAL Y LA FAMILIA</t>
  </si>
  <si>
    <t xml:space="preserve">UNIDAD CONTRA ROBOS </t>
  </si>
  <si>
    <t>UNIDAD DE INVESTIGACION DE DELISTOS CONTRA ADOLESCENTES</t>
  </si>
  <si>
    <t>UNIDAD DE ORIENTACION Y ATENCION TEMPRANA</t>
  </si>
  <si>
    <t>UNIDAD DE TRAMITACION MASIVA DE CAUSAS</t>
  </si>
  <si>
    <t>CERESO ENSENADA AREA MEDICA</t>
  </si>
  <si>
    <t>HOMICIDIOS</t>
  </si>
  <si>
    <t xml:space="preserve">ZONA RIO </t>
  </si>
  <si>
    <t>PGJE VIA RAPIDA</t>
  </si>
  <si>
    <t>TRADICIONAL 2DO PISO</t>
  </si>
  <si>
    <t>ZON RIO</t>
  </si>
  <si>
    <t>UNIDAD TRAMITACION MASIVA DE CAUSAS</t>
  </si>
  <si>
    <t xml:space="preserve">VILLA TURISTICA </t>
  </si>
  <si>
    <t>PROCURADURIA GENERAL DE JUSTICIA DEL ESTADO - EDIFICIO 2 (1)</t>
  </si>
  <si>
    <t>PROCURADURIA GENERAL DE JUSTICIA DEL ESTADO - EDIFICIO 2A (1)</t>
  </si>
  <si>
    <t>PROCURADURIA GENERAL DE JUSTICIA DEL ESTADO - TRAILA (1)</t>
  </si>
  <si>
    <t>PROCURADURIA GENERAL DE JUSTICIA DEL ESTADO (A) (1)</t>
  </si>
  <si>
    <t>PROCURADURIA GENERAL DE JUSTICIA DEL ESTADO (B) (1)</t>
  </si>
  <si>
    <t>PROCURADURIA GENERAL DE JUSTICIA DEL ESTADO (C) (1)</t>
  </si>
  <si>
    <t>PROCURADURIA GENERAL DE JUSTICIA DEL ESTADO (D) (1)</t>
  </si>
  <si>
    <t>PROCURADURIA GENERAL DE JUSTICIA DEL ESTADO (E) (1)</t>
  </si>
  <si>
    <t>HOMICIDIOS CULPOSOS - LA MESA (1)</t>
  </si>
  <si>
    <t>PROLONGACION MURUA S/N COL. CHAPULTEPEC ALAMAR, LA MESA</t>
  </si>
  <si>
    <t>A.M.P. INVESTIGADORA DELITOS SEXUALES Y VIOLENCIA INTRAFAMILIAR</t>
  </si>
  <si>
    <t>A.M.P. INVESTIGADORA DELITOS SEXUALES Y VIOLENCIA INTRAFAMILIAR ADICIONAL</t>
  </si>
  <si>
    <t>DIRECCION DE SERVICIOS PERICIALES AREA PSICOLOGIA</t>
  </si>
  <si>
    <t>MINISTERIO PUBLICO LA MESA ADICIONAL</t>
  </si>
  <si>
    <t xml:space="preserve">MINISTERIO PUBLICO </t>
  </si>
  <si>
    <t>OK</t>
  </si>
  <si>
    <t>TOTAL IMPRESORA Y SCANER</t>
  </si>
  <si>
    <t>OFICIALIA MAYOR DE GOB. DEL EDO.</t>
  </si>
  <si>
    <t>DIR. DE SERVICIOS GENERALES</t>
  </si>
  <si>
    <t>SUBDIR. DE SERVICIOS</t>
  </si>
  <si>
    <t>DEPARTAMENTO DE ADMINISTRACION DE SERVICIOS</t>
  </si>
  <si>
    <t>PAQUETE</t>
  </si>
  <si>
    <t>CIUDAD</t>
  </si>
  <si>
    <t>DEPENDENCIAS</t>
  </si>
  <si>
    <t>TODAS LAS DEPEND. (SIN PGJE E INSPECCIONES)</t>
  </si>
  <si>
    <t>TOTALES</t>
  </si>
  <si>
    <t>TODAS LAS DEPENDENCIAS (EXCEPTO SEBS)</t>
  </si>
  <si>
    <t>PAQUETE 2</t>
  </si>
  <si>
    <t>PAQUETE 3</t>
  </si>
  <si>
    <t>03 PAQUETES DIVIDIDOS EN EL ESTADO</t>
  </si>
  <si>
    <t>PAQUETE 3 (SIN LIMITES DE COPIAS)</t>
  </si>
  <si>
    <t>COLOR</t>
  </si>
  <si>
    <t>EQUIPOS A COLOR</t>
  </si>
  <si>
    <t>UNIVERSIDAD DE ESTUDIOS PEDAGOGICOS</t>
  </si>
  <si>
    <t>Mayo 02 2018 a Mayo 02 2019</t>
  </si>
  <si>
    <t>UNIDAD CONTRA LA VIDA Y LA INTEGRIDAD DE LAS PERSONAS</t>
  </si>
  <si>
    <t>AREA MANTENIMIENTO VEHICULAR</t>
  </si>
  <si>
    <t xml:space="preserve">SCTG - DELEGACION ZONA COSTA (CONTRALORIA) </t>
  </si>
  <si>
    <t>BLVD. LAZARO CARDENAS Y CALLE LAS ROCAS NO. 477 ZONA CENTRO</t>
  </si>
  <si>
    <t>KM. 178.3 CARRET. TRANSPENINSULAR, COL. SANTA FE SAN QUINTIN</t>
  </si>
  <si>
    <t>SRIA. DEL TRABAJO (SAN QUINTIN)</t>
  </si>
  <si>
    <t>CARRETETRA TRANSPENINSULAR  EJIDO NUEVO MEXICALI LOTE 10 MNZA 12</t>
  </si>
  <si>
    <t>CONCILIACION Y ARBITRAJE (ENSENADA) JUNTA</t>
  </si>
  <si>
    <t>SECRETARIA DEL TRABAJO (ENSENADA) DELEGACION</t>
  </si>
  <si>
    <t>VIA RAPIDA PONIENTE #15035 PLAZA MUNDO DIVERTIDO LOCAL 41 Y 43</t>
  </si>
  <si>
    <t>JURIDICO CONTENCIOSO 2DO PISO</t>
  </si>
  <si>
    <t>VIA RAPIDA  ORIENTE #10252 ZONA RIO (2DO PISO)</t>
  </si>
  <si>
    <t>DIRECCION ATENCION A VICTIMAS Y TESTIGOS</t>
  </si>
  <si>
    <t>SUBSECRETARIA DE LA CONTRALORIA Y TRANSPARENCIA GUB.</t>
  </si>
  <si>
    <t>Desarrollo Economico TIJUANA</t>
  </si>
  <si>
    <t>XAVIER VILLAURRUTIA #1271, ZONA URBANA RIO TIJUANA</t>
  </si>
  <si>
    <t>Desarrollo Economico ROSARITO</t>
  </si>
  <si>
    <t>JOSE HAROS AGUILAR # 2003-8, LOCAL 14 PLAZA COMERCIAL PALACIO, FRACC. VILLA TURISTICA</t>
  </si>
  <si>
    <t>EIDF. PROCURADURIA PGJE (CIAC) 3ERO PISO</t>
  </si>
  <si>
    <t>AGENCIA MINISTERIO PUBLICO DAÑOS PATRIMONIALES ORIENTE</t>
  </si>
  <si>
    <t>CALLE ORTOSA ARENKITA FRACC. VALLE DEL PEDREGAL TURQUESA</t>
  </si>
  <si>
    <t>ROBOS ORIENTE</t>
  </si>
  <si>
    <t>AGENCIA MINISTERIO PUBLICO DAÑOS PATRIMONIALES ORIENTE (2)</t>
  </si>
  <si>
    <t>CALLE RIO COLORADO ENTRE HERMENEGILDO GALEANA Y JOSE MA. AGUAYO FRACC. LAS FUENTES</t>
  </si>
  <si>
    <t>SEJAP CENTRO ORIENTE</t>
  </si>
  <si>
    <t>RECAUDACION AUXILIAR DE RENTAS MEXICALI (PLACAS)</t>
  </si>
  <si>
    <t>RECAUDACION AUXILIAR DE RENTAS MEXICALI (PLACAS INFORMACION)</t>
  </si>
  <si>
    <t>RECAUDACION AUXILIAR DE RENTAS MEXICALI (PLACAS INICIO DE TRAMITE)</t>
  </si>
  <si>
    <t>SUBSECRETARIA DE INNOVACION (SOTANO)</t>
  </si>
  <si>
    <t>DIRECCION DE EGRESOS (NOMINAS) SOTANO</t>
  </si>
  <si>
    <t>SUBSECRETARIA DE PLANEACION Y PRESPUESTO (EJECUTIVO 4TO PISO)</t>
  </si>
  <si>
    <t>DIRECCION DE CONTABILIDAD</t>
  </si>
  <si>
    <t>RECAUDACION AUXILIAR DE RENTAS MEXICALI (PLACAS ADMON.)</t>
  </si>
  <si>
    <t>RECAUDACION AUXILIAR DE RENTAS CENTRAL</t>
  </si>
  <si>
    <t>CALZADA INDEPENDENCIA 994 CENTRO CIVICO 1ER PISO</t>
  </si>
  <si>
    <t>RECAUDACION AUXILIAR DE RENTAS CENTRAL (EJECUCION)</t>
  </si>
  <si>
    <t>MODULO COMANDANCIA (PLACAS)</t>
  </si>
  <si>
    <t>BLVD. ANAHUAC Y BLV H. TERAN</t>
  </si>
  <si>
    <t>RECAUDACION AUXILIAR DE RENTAS MEXICALI (PLACAS EJECUCION)</t>
  </si>
  <si>
    <t>RECAUDACION AUXILIAR DE RENTAS</t>
  </si>
  <si>
    <t>DIRECCION DE ADMINISTRACION</t>
  </si>
  <si>
    <t>OFICINA AUXILIAR DE COBRO GONZALEZ ORTEGA</t>
  </si>
  <si>
    <t>COMISION ESTATAL DE AVALUOS (CONTRALORIA)</t>
  </si>
  <si>
    <t>SECRETARIA DE LA CONTRALORIA Y TRANSPARENCIA GUBERNAMENTAL</t>
  </si>
  <si>
    <t>CALLE LERDO # 1276 ESQ. CALLE E COL. NUEVA</t>
  </si>
  <si>
    <t>SIDUE 4TO PISO (OBRAS DE EDIFICACION)</t>
  </si>
  <si>
    <t>SIDUE 4TO PISO (DIRECCION TECNICA DE INVERSION SECTORIAL)</t>
  </si>
  <si>
    <t>DIRECCION PRESUPUESTAL, FINANCIERA Y DE OBRA</t>
  </si>
  <si>
    <t>DIRECCION JURIDICA</t>
  </si>
  <si>
    <t>DIRECCION DE OBRAS DE EDIFICACION</t>
  </si>
  <si>
    <t>CENTRO DE CULTURA DE LEGALIDAD TIJUANA</t>
  </si>
  <si>
    <t>CALLE PERIMETRAL #7125 3ERA ETAPA ZONA RIO</t>
  </si>
  <si>
    <t>SECRETARIA SEGURIDAD PUBLICA (AREA DE REGISTROS) ESCORPIO</t>
  </si>
  <si>
    <t>ATENCION NIÑOS Y ADOLESCENTES</t>
  </si>
  <si>
    <t>EDIFICIO DE SEGURIDAD PUBLICA, PRADERAS DEL CIPRES</t>
  </si>
  <si>
    <t>3 PAQUETES</t>
  </si>
  <si>
    <t>OFICIALIA MAYOR REC HUMANOS (PRESTACIONES)</t>
  </si>
  <si>
    <t>CENPRODE</t>
  </si>
  <si>
    <t>INGENIERA Y MANTENIMIENTO</t>
  </si>
  <si>
    <t>CONTRATACION DE SERVICIO DE FOTOCOPIADO "MAYO 02 2018 - MAYO 02 2019"</t>
  </si>
  <si>
    <t>COPIADORAS "MAYO 02 2018 - MAYO 02 2019"  DETALLE POR PAQUETE Y TIPO DE MAQUINA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</si>
</sst>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&quot;$&quot;#,##0.00"/>
    <numFmt numFmtId="167" formatCode="_(&quot;$&quot;* #,##0.00_);_(&quot;$&quot;* \(#,##0.00\);_(&quot;$&quot;* &quot;-&quot;??_);_(@_)"/>
    <numFmt numFmtId="168" formatCode="_(&quot;$&quot;* #,##0.000_);_(&quot;$&quot;* \(#,##0.000\);_(&quot;$&quot;* &quot;-&quot;??_);_(@_)"/>
    <numFmt numFmtId="169" formatCode="_(&quot;$&quot;* #,##0.0000_);_(&quot;$&quot;* \(#,##0.0000\);_(&quot;$&quot;* &quot;-&quot;??_);_(@_)"/>
    <numFmt numFmtId="170" formatCode="0_ ;[Red]\-0\ "/>
    <numFmt numFmtId="171" formatCode="#,##0_ ;\-#,##0\ 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  <font>
      <b/>
      <sz val="8"/>
      <name val="Arial Narrow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8"/>
      <name val="Arial Narrow"/>
      <family val="2"/>
    </font>
    <font>
      <b/>
      <sz val="8"/>
      <color indexed="8"/>
      <name val="Arial"/>
      <family val="2"/>
    </font>
    <font>
      <sz val="8"/>
      <color indexed="8"/>
      <name val="Arial Narrow"/>
      <family val="2"/>
    </font>
    <font>
      <b/>
      <sz val="8"/>
      <color indexed="8"/>
      <name val="Arial"/>
      <family val="2"/>
    </font>
    <font>
      <sz val="9"/>
      <name val="Arial"/>
      <family val="2"/>
    </font>
    <font>
      <sz val="9"/>
      <name val="Arial Narrow"/>
      <family val="2"/>
    </font>
    <font>
      <b/>
      <sz val="16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i/>
      <sz val="12"/>
      <name val="Arial"/>
      <family val="2"/>
    </font>
    <font>
      <b/>
      <sz val="9"/>
      <name val="Arial Narrow"/>
      <family val="2"/>
    </font>
    <font>
      <b/>
      <sz val="9"/>
      <color indexed="8"/>
      <name val="Arial Narrow"/>
      <family val="2"/>
    </font>
    <font>
      <b/>
      <sz val="8"/>
      <color indexed="8"/>
      <name val="Arial Narrow"/>
      <family val="2"/>
    </font>
    <font>
      <sz val="10"/>
      <name val="Arial Narrow"/>
      <family val="2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AEC8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53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185">
    <xf numFmtId="0" fontId="0" fillId="0" borderId="0"/>
    <xf numFmtId="164" fontId="13" fillId="0" borderId="0" applyFont="0" applyFill="0" applyBorder="0" applyAlignment="0" applyProtection="0"/>
    <xf numFmtId="0" fontId="13" fillId="0" borderId="0"/>
    <xf numFmtId="0" fontId="31" fillId="0" borderId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13" fillId="0" borderId="0" applyFont="0" applyFill="0" applyBorder="0" applyAlignment="0" applyProtection="0"/>
    <xf numFmtId="4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7" fontId="4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3" fillId="0" borderId="0"/>
    <xf numFmtId="0" fontId="33" fillId="0" borderId="0" applyNumberFormat="0" applyBorder="0" applyAlignment="0"/>
    <xf numFmtId="9" fontId="13" fillId="0" borderId="0" applyFont="0" applyFill="0" applyBorder="0" applyAlignment="0" applyProtection="0"/>
    <xf numFmtId="9" fontId="44" fillId="0" borderId="0" applyFont="0" applyFill="0" applyBorder="0" applyAlignment="0" applyProtection="0"/>
  </cellStyleXfs>
  <cellXfs count="507">
    <xf numFmtId="0" fontId="0" fillId="0" borderId="0" xfId="0"/>
    <xf numFmtId="0" fontId="16" fillId="0" borderId="0" xfId="0" applyFont="1"/>
    <xf numFmtId="0" fontId="16" fillId="0" borderId="0" xfId="0" applyFont="1" applyFill="1"/>
    <xf numFmtId="0" fontId="16" fillId="2" borderId="0" xfId="0" applyFont="1" applyFill="1"/>
    <xf numFmtId="0" fontId="0" fillId="0" borderId="0" xfId="0" applyBorder="1"/>
    <xf numFmtId="0" fontId="0" fillId="0" borderId="0" xfId="0" applyFill="1" applyBorder="1"/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/>
    </xf>
    <xf numFmtId="0" fontId="0" fillId="0" borderId="0" xfId="0" applyFill="1"/>
    <xf numFmtId="0" fontId="24" fillId="0" borderId="0" xfId="0" applyFont="1" applyBorder="1"/>
    <xf numFmtId="0" fontId="26" fillId="0" borderId="2" xfId="0" applyFont="1" applyFill="1" applyBorder="1"/>
    <xf numFmtId="0" fontId="25" fillId="0" borderId="4" xfId="0" quotePrefix="1" applyFont="1" applyFill="1" applyBorder="1" applyAlignment="1">
      <alignment horizontal="center"/>
    </xf>
    <xf numFmtId="0" fontId="26" fillId="0" borderId="5" xfId="0" applyFont="1" applyFill="1" applyBorder="1"/>
    <xf numFmtId="165" fontId="22" fillId="0" borderId="5" xfId="1" applyNumberFormat="1" applyFont="1" applyFill="1" applyBorder="1" applyAlignment="1">
      <alignment horizontal="right"/>
    </xf>
    <xf numFmtId="165" fontId="22" fillId="0" borderId="7" xfId="1" applyNumberFormat="1" applyFont="1" applyFill="1" applyBorder="1" applyAlignment="1">
      <alignment horizontal="right"/>
    </xf>
    <xf numFmtId="0" fontId="27" fillId="0" borderId="9" xfId="0" quotePrefix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8" fillId="0" borderId="0" xfId="0" applyFont="1"/>
    <xf numFmtId="0" fontId="16" fillId="0" borderId="0" xfId="0" applyFont="1" applyAlignment="1">
      <alignment vertical="center"/>
    </xf>
    <xf numFmtId="0" fontId="17" fillId="2" borderId="4" xfId="0" applyFont="1" applyFill="1" applyBorder="1" applyAlignment="1">
      <alignment horizontal="left" vertical="center"/>
    </xf>
    <xf numFmtId="0" fontId="17" fillId="2" borderId="9" xfId="0" applyFont="1" applyFill="1" applyBorder="1" applyAlignment="1">
      <alignment horizontal="left" vertical="center"/>
    </xf>
    <xf numFmtId="0" fontId="21" fillId="0" borderId="0" xfId="0" applyFont="1" applyFill="1" applyBorder="1" applyAlignment="1" applyProtection="1">
      <alignment horizontal="center" vertical="center" wrapText="1"/>
      <protection locked="0"/>
    </xf>
    <xf numFmtId="0" fontId="18" fillId="0" borderId="0" xfId="0" applyFont="1" applyBorder="1" applyAlignment="1">
      <alignment vertical="center"/>
    </xf>
    <xf numFmtId="0" fontId="23" fillId="0" borderId="0" xfId="0" applyFont="1" applyBorder="1" applyAlignment="1">
      <alignment vertical="center"/>
    </xf>
    <xf numFmtId="0" fontId="25" fillId="0" borderId="0" xfId="0" applyFont="1" applyFill="1" applyBorder="1" applyAlignment="1">
      <alignment horizontal="center" vertical="center"/>
    </xf>
    <xf numFmtId="0" fontId="21" fillId="3" borderId="16" xfId="0" applyFont="1" applyFill="1" applyBorder="1" applyAlignment="1" applyProtection="1">
      <alignment horizontal="center" vertical="center" wrapText="1"/>
      <protection locked="0"/>
    </xf>
    <xf numFmtId="0" fontId="21" fillId="3" borderId="19" xfId="0" applyFont="1" applyFill="1" applyBorder="1" applyAlignment="1" applyProtection="1">
      <alignment horizontal="center" vertical="center" wrapText="1"/>
      <protection locked="0"/>
    </xf>
    <xf numFmtId="0" fontId="27" fillId="3" borderId="15" xfId="1" applyNumberFormat="1" applyFont="1" applyFill="1" applyBorder="1" applyAlignment="1">
      <alignment horizontal="center"/>
    </xf>
    <xf numFmtId="0" fontId="27" fillId="3" borderId="17" xfId="1" applyNumberFormat="1" applyFont="1" applyFill="1" applyBorder="1" applyAlignment="1">
      <alignment horizontal="center"/>
    </xf>
    <xf numFmtId="165" fontId="27" fillId="3" borderId="15" xfId="1" applyNumberFormat="1" applyFont="1" applyFill="1" applyBorder="1" applyAlignment="1">
      <alignment horizontal="center"/>
    </xf>
    <xf numFmtId="165" fontId="27" fillId="3" borderId="17" xfId="1" applyNumberFormat="1" applyFont="1" applyFill="1" applyBorder="1" applyAlignment="1">
      <alignment horizontal="center"/>
    </xf>
    <xf numFmtId="165" fontId="0" fillId="0" borderId="0" xfId="0" applyNumberFormat="1"/>
    <xf numFmtId="0" fontId="15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165" fontId="20" fillId="0" borderId="0" xfId="1" applyNumberFormat="1" applyFont="1" applyFill="1" applyBorder="1" applyAlignment="1">
      <alignment horizontal="center" vertical="center"/>
    </xf>
    <xf numFmtId="0" fontId="27" fillId="3" borderId="0" xfId="1" applyNumberFormat="1" applyFont="1" applyFill="1" applyBorder="1" applyAlignment="1">
      <alignment horizontal="center"/>
    </xf>
    <xf numFmtId="0" fontId="0" fillId="4" borderId="0" xfId="0" applyFill="1" applyBorder="1"/>
    <xf numFmtId="0" fontId="17" fillId="3" borderId="20" xfId="0" applyFont="1" applyFill="1" applyBorder="1" applyAlignment="1">
      <alignment horizontal="center" vertical="center" wrapText="1"/>
    </xf>
    <xf numFmtId="0" fontId="0" fillId="4" borderId="0" xfId="0" applyFill="1"/>
    <xf numFmtId="165" fontId="14" fillId="0" borderId="2" xfId="1" applyNumberFormat="1" applyFont="1" applyFill="1" applyBorder="1" applyAlignment="1"/>
    <xf numFmtId="0" fontId="33" fillId="0" borderId="2" xfId="0" applyFont="1" applyBorder="1"/>
    <xf numFmtId="0" fontId="31" fillId="0" borderId="2" xfId="3" applyBorder="1"/>
    <xf numFmtId="0" fontId="11" fillId="0" borderId="2" xfId="3" applyFont="1" applyBorder="1"/>
    <xf numFmtId="0" fontId="17" fillId="3" borderId="29" xfId="0" applyFont="1" applyFill="1" applyBorder="1" applyAlignment="1">
      <alignment horizontal="center" vertical="center" wrapText="1"/>
    </xf>
    <xf numFmtId="0" fontId="12" fillId="0" borderId="2" xfId="3" applyFont="1" applyBorder="1"/>
    <xf numFmtId="0" fontId="10" fillId="0" borderId="2" xfId="3" applyFont="1" applyBorder="1"/>
    <xf numFmtId="0" fontId="9" fillId="0" borderId="2" xfId="3" applyFont="1" applyBorder="1"/>
    <xf numFmtId="0" fontId="31" fillId="0" borderId="5" xfId="3" applyBorder="1"/>
    <xf numFmtId="0" fontId="12" fillId="0" borderId="5" xfId="3" applyFont="1" applyBorder="1"/>
    <xf numFmtId="0" fontId="33" fillId="0" borderId="5" xfId="0" applyFont="1" applyBorder="1"/>
    <xf numFmtId="0" fontId="31" fillId="0" borderId="3" xfId="3" applyBorder="1"/>
    <xf numFmtId="0" fontId="10" fillId="0" borderId="3" xfId="3" applyFont="1" applyBorder="1"/>
    <xf numFmtId="0" fontId="9" fillId="0" borderId="3" xfId="3" applyFont="1" applyBorder="1"/>
    <xf numFmtId="0" fontId="31" fillId="0" borderId="15" xfId="3" applyBorder="1"/>
    <xf numFmtId="0" fontId="12" fillId="0" borderId="15" xfId="3" applyFont="1" applyBorder="1"/>
    <xf numFmtId="0" fontId="33" fillId="0" borderId="15" xfId="0" applyFont="1" applyBorder="1"/>
    <xf numFmtId="0" fontId="31" fillId="0" borderId="17" xfId="3" applyBorder="1"/>
    <xf numFmtId="0" fontId="0" fillId="4" borderId="0" xfId="0" applyFill="1" applyBorder="1" applyAlignment="1">
      <alignment horizontal="center" vertical="center"/>
    </xf>
    <xf numFmtId="0" fontId="0" fillId="4" borderId="0" xfId="0" applyFill="1" applyBorder="1" applyAlignment="1">
      <alignment horizontal="left" vertical="center"/>
    </xf>
    <xf numFmtId="0" fontId="18" fillId="4" borderId="0" xfId="0" applyFont="1" applyFill="1" applyBorder="1" applyAlignment="1">
      <alignment wrapText="1"/>
    </xf>
    <xf numFmtId="0" fontId="17" fillId="2" borderId="4" xfId="2" applyFont="1" applyFill="1" applyBorder="1" applyAlignment="1">
      <alignment horizontal="left" vertical="center"/>
    </xf>
    <xf numFmtId="0" fontId="17" fillId="2" borderId="12" xfId="2" applyFont="1" applyFill="1" applyBorder="1" applyAlignment="1">
      <alignment horizontal="left" vertical="center"/>
    </xf>
    <xf numFmtId="0" fontId="17" fillId="2" borderId="12" xfId="2" applyFont="1" applyFill="1" applyBorder="1" applyAlignment="1">
      <alignment horizontal="center" vertical="center"/>
    </xf>
    <xf numFmtId="0" fontId="17" fillId="3" borderId="31" xfId="0" applyFont="1" applyFill="1" applyBorder="1" applyAlignment="1">
      <alignment horizontal="center" vertical="center" wrapText="1"/>
    </xf>
    <xf numFmtId="0" fontId="31" fillId="0" borderId="6" xfId="3" applyBorder="1"/>
    <xf numFmtId="0" fontId="15" fillId="4" borderId="17" xfId="0" applyFont="1" applyFill="1" applyBorder="1" applyAlignment="1">
      <alignment horizontal="center"/>
    </xf>
    <xf numFmtId="0" fontId="16" fillId="4" borderId="0" xfId="0" applyFont="1" applyFill="1" applyBorder="1"/>
    <xf numFmtId="0" fontId="32" fillId="0" borderId="2" xfId="3" applyFont="1" applyBorder="1"/>
    <xf numFmtId="165" fontId="14" fillId="0" borderId="23" xfId="1" applyNumberFormat="1" applyFont="1" applyFill="1" applyBorder="1" applyAlignment="1"/>
    <xf numFmtId="165" fontId="14" fillId="0" borderId="7" xfId="1" applyNumberFormat="1" applyFont="1" applyFill="1" applyBorder="1" applyAlignment="1"/>
    <xf numFmtId="0" fontId="0" fillId="0" borderId="0" xfId="0" applyFill="1" applyAlignment="1">
      <alignment horizontal="center"/>
    </xf>
    <xf numFmtId="0" fontId="17" fillId="2" borderId="9" xfId="2" applyFont="1" applyFill="1" applyBorder="1" applyAlignment="1">
      <alignment horizontal="left"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17" fillId="2" borderId="27" xfId="2" applyFont="1" applyFill="1" applyBorder="1" applyAlignment="1">
      <alignment vertical="center"/>
    </xf>
    <xf numFmtId="0" fontId="17" fillId="2" borderId="35" xfId="2" applyFont="1" applyFill="1" applyBorder="1" applyAlignment="1">
      <alignment vertical="center"/>
    </xf>
    <xf numFmtId="0" fontId="15" fillId="4" borderId="2" xfId="2" applyFont="1" applyFill="1" applyBorder="1" applyAlignment="1">
      <alignment horizontal="center" vertical="center"/>
    </xf>
    <xf numFmtId="0" fontId="17" fillId="2" borderId="28" xfId="2" applyFont="1" applyFill="1" applyBorder="1" applyAlignment="1">
      <alignment vertical="center"/>
    </xf>
    <xf numFmtId="0" fontId="15" fillId="0" borderId="17" xfId="0" applyFont="1" applyFill="1" applyBorder="1" applyAlignment="1">
      <alignment horizontal="center"/>
    </xf>
    <xf numFmtId="0" fontId="28" fillId="4" borderId="0" xfId="0" applyFont="1" applyFill="1" applyBorder="1" applyAlignment="1">
      <alignment horizontal="center" vertical="center" wrapText="1"/>
    </xf>
    <xf numFmtId="0" fontId="28" fillId="4" borderId="0" xfId="0" applyFont="1" applyFill="1" applyBorder="1" applyAlignment="1">
      <alignment horizontal="center" vertical="center"/>
    </xf>
    <xf numFmtId="0" fontId="16" fillId="4" borderId="0" xfId="0" applyFont="1" applyFill="1"/>
    <xf numFmtId="49" fontId="28" fillId="4" borderId="0" xfId="0" applyNumberFormat="1" applyFont="1" applyFill="1" applyBorder="1" applyAlignment="1">
      <alignment horizontal="center" vertical="center"/>
    </xf>
    <xf numFmtId="0" fontId="28" fillId="4" borderId="0" xfId="0" applyFont="1" applyFill="1" applyBorder="1" applyAlignment="1">
      <alignment horizontal="left" vertical="center"/>
    </xf>
    <xf numFmtId="0" fontId="28" fillId="4" borderId="0" xfId="0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center"/>
    </xf>
    <xf numFmtId="0" fontId="16" fillId="4" borderId="0" xfId="0" applyFont="1" applyFill="1" applyBorder="1" applyAlignment="1">
      <alignment vertical="center"/>
    </xf>
    <xf numFmtId="0" fontId="16" fillId="4" borderId="0" xfId="0" applyFont="1" applyFill="1" applyAlignment="1">
      <alignment vertical="center"/>
    </xf>
    <xf numFmtId="0" fontId="31" fillId="4" borderId="5" xfId="3" applyFill="1" applyBorder="1"/>
    <xf numFmtId="0" fontId="33" fillId="4" borderId="5" xfId="0" applyFont="1" applyFill="1" applyBorder="1"/>
    <xf numFmtId="0" fontId="31" fillId="4" borderId="6" xfId="3" applyFill="1" applyBorder="1"/>
    <xf numFmtId="0" fontId="31" fillId="4" borderId="2" xfId="3" applyFill="1" applyBorder="1"/>
    <xf numFmtId="0" fontId="33" fillId="4" borderId="2" xfId="0" applyFont="1" applyFill="1" applyBorder="1"/>
    <xf numFmtId="0" fontId="31" fillId="4" borderId="3" xfId="3" applyFill="1" applyBorder="1"/>
    <xf numFmtId="0" fontId="31" fillId="4" borderId="15" xfId="3" applyFill="1" applyBorder="1"/>
    <xf numFmtId="0" fontId="33" fillId="4" borderId="15" xfId="0" applyFont="1" applyFill="1" applyBorder="1"/>
    <xf numFmtId="0" fontId="31" fillId="4" borderId="17" xfId="3" applyFill="1" applyBorder="1"/>
    <xf numFmtId="0" fontId="7" fillId="0" borderId="2" xfId="3" applyFont="1" applyBorder="1"/>
    <xf numFmtId="0" fontId="17" fillId="3" borderId="32" xfId="0" applyFont="1" applyFill="1" applyBorder="1" applyAlignment="1">
      <alignment horizontal="center" vertical="center" wrapText="1"/>
    </xf>
    <xf numFmtId="0" fontId="17" fillId="0" borderId="12" xfId="0" applyFont="1" applyBorder="1" applyAlignment="1">
      <alignment horizontal="right" vertical="center"/>
    </xf>
    <xf numFmtId="0" fontId="24" fillId="0" borderId="0" xfId="0" applyFont="1" applyFill="1"/>
    <xf numFmtId="0" fontId="31" fillId="0" borderId="13" xfId="3" applyBorder="1"/>
    <xf numFmtId="0" fontId="31" fillId="0" borderId="18" xfId="3" applyBorder="1"/>
    <xf numFmtId="0" fontId="7" fillId="0" borderId="15" xfId="3" applyFont="1" applyBorder="1"/>
    <xf numFmtId="0" fontId="33" fillId="0" borderId="15" xfId="0" applyFont="1" applyFill="1" applyBorder="1"/>
    <xf numFmtId="0" fontId="27" fillId="3" borderId="34" xfId="1" applyNumberFormat="1" applyFont="1" applyFill="1" applyBorder="1" applyAlignment="1">
      <alignment horizontal="center"/>
    </xf>
    <xf numFmtId="0" fontId="21" fillId="3" borderId="38" xfId="0" applyFont="1" applyFill="1" applyBorder="1" applyAlignment="1" applyProtection="1">
      <alignment horizontal="center" vertical="center" wrapText="1"/>
      <protection locked="0"/>
    </xf>
    <xf numFmtId="165" fontId="22" fillId="0" borderId="3" xfId="1" applyNumberFormat="1" applyFont="1" applyFill="1" applyBorder="1" applyAlignment="1">
      <alignment horizontal="right"/>
    </xf>
    <xf numFmtId="165" fontId="22" fillId="0" borderId="10" xfId="1" applyNumberFormat="1" applyFont="1" applyFill="1" applyBorder="1" applyAlignment="1">
      <alignment horizontal="right"/>
    </xf>
    <xf numFmtId="165" fontId="22" fillId="0" borderId="37" xfId="1" applyNumberFormat="1" applyFont="1" applyFill="1" applyBorder="1" applyAlignment="1">
      <alignment horizontal="right"/>
    </xf>
    <xf numFmtId="43" fontId="0" fillId="0" borderId="0" xfId="0" applyNumberFormat="1"/>
    <xf numFmtId="0" fontId="7" fillId="4" borderId="2" xfId="3" applyFont="1" applyFill="1" applyBorder="1"/>
    <xf numFmtId="0" fontId="7" fillId="4" borderId="5" xfId="3" applyFont="1" applyFill="1" applyBorder="1"/>
    <xf numFmtId="0" fontId="7" fillId="4" borderId="3" xfId="3" applyFont="1" applyFill="1" applyBorder="1"/>
    <xf numFmtId="0" fontId="7" fillId="4" borderId="15" xfId="3" applyFont="1" applyFill="1" applyBorder="1"/>
    <xf numFmtId="0" fontId="9" fillId="0" borderId="15" xfId="3" applyFont="1" applyBorder="1"/>
    <xf numFmtId="0" fontId="30" fillId="4" borderId="0" xfId="0" applyFont="1" applyFill="1" applyBorder="1"/>
    <xf numFmtId="0" fontId="30" fillId="4" borderId="0" xfId="0" applyFont="1" applyFill="1"/>
    <xf numFmtId="0" fontId="15" fillId="0" borderId="0" xfId="0" applyFont="1" applyAlignment="1">
      <alignment horizontal="center" vertical="center"/>
    </xf>
    <xf numFmtId="0" fontId="21" fillId="0" borderId="0" xfId="0" applyFont="1" applyFill="1" applyBorder="1" applyAlignment="1">
      <alignment vertical="center" wrapText="1"/>
    </xf>
    <xf numFmtId="0" fontId="39" fillId="3" borderId="5" xfId="0" applyFont="1" applyFill="1" applyBorder="1" applyAlignment="1" applyProtection="1">
      <alignment horizontal="center" vertical="center" wrapText="1"/>
      <protection locked="0"/>
    </xf>
    <xf numFmtId="0" fontId="39" fillId="0" borderId="0" xfId="0" applyFont="1" applyFill="1" applyBorder="1" applyAlignment="1">
      <alignment vertical="center" wrapText="1"/>
    </xf>
    <xf numFmtId="166" fontId="39" fillId="0" borderId="0" xfId="0" applyNumberFormat="1" applyFont="1" applyFill="1" applyBorder="1" applyAlignment="1">
      <alignment horizontal="center" vertical="center"/>
    </xf>
    <xf numFmtId="0" fontId="40" fillId="0" borderId="0" xfId="1" applyNumberFormat="1" applyFont="1" applyFill="1" applyBorder="1" applyAlignment="1">
      <alignment horizontal="center" vertical="center"/>
    </xf>
    <xf numFmtId="0" fontId="41" fillId="0" borderId="0" xfId="0" quotePrefix="1" applyFont="1" applyFill="1" applyBorder="1" applyAlignment="1">
      <alignment horizontal="center"/>
    </xf>
    <xf numFmtId="170" fontId="24" fillId="0" borderId="0" xfId="1" applyNumberFormat="1" applyFont="1" applyFill="1" applyBorder="1" applyAlignment="1"/>
    <xf numFmtId="0" fontId="24" fillId="0" borderId="0" xfId="0" applyFont="1" applyAlignment="1"/>
    <xf numFmtId="165" fontId="21" fillId="0" borderId="0" xfId="1" applyNumberFormat="1" applyFont="1" applyFill="1" applyBorder="1" applyAlignment="1"/>
    <xf numFmtId="0" fontId="24" fillId="0" borderId="0" xfId="0" applyFont="1" applyAlignment="1">
      <alignment horizontal="center"/>
    </xf>
    <xf numFmtId="170" fontId="42" fillId="0" borderId="0" xfId="1" applyNumberFormat="1" applyFont="1" applyFill="1" applyBorder="1" applyAlignment="1"/>
    <xf numFmtId="0" fontId="20" fillId="0" borderId="0" xfId="0" applyFont="1" applyFill="1" applyBorder="1" applyAlignment="1">
      <alignment horizontal="center" vertical="center"/>
    </xf>
    <xf numFmtId="167" fontId="24" fillId="0" borderId="0" xfId="174" applyFont="1" applyFill="1" applyBorder="1" applyAlignment="1"/>
    <xf numFmtId="0" fontId="20" fillId="0" borderId="0" xfId="0" applyFont="1" applyBorder="1" applyAlignment="1"/>
    <xf numFmtId="0" fontId="18" fillId="0" borderId="0" xfId="0" applyFont="1" applyFill="1" applyAlignment="1">
      <alignment vertical="center"/>
    </xf>
    <xf numFmtId="0" fontId="20" fillId="0" borderId="0" xfId="0" applyFont="1" applyFill="1" applyAlignment="1">
      <alignment vertical="center"/>
    </xf>
    <xf numFmtId="0" fontId="21" fillId="3" borderId="5" xfId="0" applyFont="1" applyFill="1" applyBorder="1" applyAlignment="1" applyProtection="1">
      <alignment horizontal="center" vertical="center" wrapText="1"/>
      <protection locked="0"/>
    </xf>
    <xf numFmtId="0" fontId="25" fillId="0" borderId="9" xfId="0" quotePrefix="1" applyFont="1" applyFill="1" applyBorder="1" applyAlignment="1">
      <alignment horizontal="center"/>
    </xf>
    <xf numFmtId="0" fontId="7" fillId="0" borderId="2" xfId="0" applyFont="1" applyBorder="1"/>
    <xf numFmtId="0" fontId="37" fillId="0" borderId="2" xfId="0" applyFont="1" applyBorder="1"/>
    <xf numFmtId="0" fontId="21" fillId="3" borderId="6" xfId="0" applyFont="1" applyFill="1" applyBorder="1" applyAlignment="1" applyProtection="1">
      <alignment horizontal="center" vertical="center" wrapText="1"/>
      <protection locked="0"/>
    </xf>
    <xf numFmtId="166" fontId="0" fillId="0" borderId="0" xfId="0" applyNumberFormat="1"/>
    <xf numFmtId="165" fontId="14" fillId="0" borderId="3" xfId="1" applyNumberFormat="1" applyFont="1" applyFill="1" applyBorder="1" applyAlignment="1"/>
    <xf numFmtId="165" fontId="14" fillId="0" borderId="11" xfId="1" applyNumberFormat="1" applyFont="1" applyFill="1" applyBorder="1" applyAlignment="1"/>
    <xf numFmtId="165" fontId="14" fillId="0" borderId="37" xfId="1" applyNumberFormat="1" applyFont="1" applyFill="1" applyBorder="1" applyAlignment="1"/>
    <xf numFmtId="0" fontId="21" fillId="3" borderId="40" xfId="0" applyFont="1" applyFill="1" applyBorder="1" applyAlignment="1" applyProtection="1">
      <alignment horizontal="center" vertical="center" wrapText="1"/>
      <protection locked="0"/>
    </xf>
    <xf numFmtId="165" fontId="14" fillId="0" borderId="30" xfId="1" applyNumberFormat="1" applyFont="1" applyFill="1" applyBorder="1" applyAlignment="1"/>
    <xf numFmtId="0" fontId="27" fillId="3" borderId="28" xfId="1" applyNumberFormat="1" applyFont="1" applyFill="1" applyBorder="1" applyAlignment="1">
      <alignment horizontal="center"/>
    </xf>
    <xf numFmtId="165" fontId="20" fillId="6" borderId="3" xfId="1" applyNumberFormat="1" applyFont="1" applyFill="1" applyBorder="1" applyAlignment="1">
      <alignment vertical="center"/>
    </xf>
    <xf numFmtId="0" fontId="21" fillId="3" borderId="26" xfId="0" applyFont="1" applyFill="1" applyBorder="1" applyAlignment="1" applyProtection="1">
      <alignment horizontal="center" vertical="center" wrapText="1"/>
      <protection locked="0"/>
    </xf>
    <xf numFmtId="165" fontId="14" fillId="0" borderId="41" xfId="1" applyNumberFormat="1" applyFont="1" applyFill="1" applyBorder="1" applyAlignment="1"/>
    <xf numFmtId="0" fontId="27" fillId="3" borderId="36" xfId="1" applyNumberFormat="1" applyFont="1" applyFill="1" applyBorder="1" applyAlignment="1">
      <alignment horizontal="center"/>
    </xf>
    <xf numFmtId="165" fontId="20" fillId="6" borderId="6" xfId="1" applyNumberFormat="1" applyFont="1" applyFill="1" applyBorder="1" applyAlignment="1">
      <alignment horizontal="right"/>
    </xf>
    <xf numFmtId="165" fontId="20" fillId="6" borderId="3" xfId="1" applyNumberFormat="1" applyFont="1" applyFill="1" applyBorder="1" applyAlignment="1">
      <alignment horizontal="right"/>
    </xf>
    <xf numFmtId="165" fontId="22" fillId="0" borderId="40" xfId="1" applyNumberFormat="1" applyFont="1" applyFill="1" applyBorder="1" applyAlignment="1">
      <alignment horizontal="right"/>
    </xf>
    <xf numFmtId="165" fontId="22" fillId="0" borderId="41" xfId="1" applyNumberFormat="1" applyFont="1" applyFill="1" applyBorder="1" applyAlignment="1">
      <alignment horizontal="right"/>
    </xf>
    <xf numFmtId="165" fontId="14" fillId="0" borderId="0" xfId="1" applyNumberFormat="1" applyFont="1" applyFill="1" applyBorder="1" applyAlignment="1">
      <alignment horizontal="right"/>
    </xf>
    <xf numFmtId="170" fontId="20" fillId="0" borderId="0" xfId="0" applyNumberFormat="1" applyFont="1" applyFill="1" applyAlignment="1">
      <alignment vertical="center"/>
    </xf>
    <xf numFmtId="165" fontId="22" fillId="0" borderId="2" xfId="1" applyNumberFormat="1" applyFont="1" applyFill="1" applyBorder="1" applyAlignment="1">
      <alignment horizontal="right"/>
    </xf>
    <xf numFmtId="165" fontId="20" fillId="6" borderId="2" xfId="1" applyNumberFormat="1" applyFont="1" applyFill="1" applyBorder="1" applyAlignment="1">
      <alignment horizontal="right"/>
    </xf>
    <xf numFmtId="10" fontId="24" fillId="0" borderId="0" xfId="184" applyNumberFormat="1" applyFont="1" applyFill="1" applyBorder="1" applyAlignment="1">
      <alignment horizontal="center" vertical="center"/>
    </xf>
    <xf numFmtId="165" fontId="29" fillId="0" borderId="2" xfId="1" applyNumberFormat="1" applyFont="1" applyFill="1" applyBorder="1" applyAlignment="1">
      <alignment horizontal="center" vertical="center" wrapText="1"/>
    </xf>
    <xf numFmtId="165" fontId="29" fillId="0" borderId="2" xfId="1" applyNumberFormat="1" applyFont="1" applyFill="1" applyBorder="1" applyAlignment="1">
      <alignment horizontal="left" vertical="center" wrapText="1"/>
    </xf>
    <xf numFmtId="165" fontId="14" fillId="0" borderId="2" xfId="1" applyNumberFormat="1" applyFont="1" applyFill="1" applyBorder="1" applyAlignment="1">
      <alignment vertical="center"/>
    </xf>
    <xf numFmtId="165" fontId="14" fillId="0" borderId="2" xfId="1" applyNumberFormat="1" applyFont="1" applyFill="1" applyBorder="1" applyAlignment="1">
      <alignment vertical="center" wrapText="1"/>
    </xf>
    <xf numFmtId="0" fontId="31" fillId="0" borderId="5" xfId="3" applyBorder="1" applyAlignment="1">
      <alignment horizontal="center"/>
    </xf>
    <xf numFmtId="0" fontId="31" fillId="0" borderId="2" xfId="3" applyBorder="1" applyAlignment="1">
      <alignment horizontal="center"/>
    </xf>
    <xf numFmtId="0" fontId="31" fillId="4" borderId="2" xfId="3" applyFill="1" applyBorder="1" applyAlignment="1">
      <alignment horizontal="center"/>
    </xf>
    <xf numFmtId="0" fontId="7" fillId="0" borderId="2" xfId="3" applyFont="1" applyBorder="1" applyAlignment="1">
      <alignment horizontal="center"/>
    </xf>
    <xf numFmtId="0" fontId="7" fillId="4" borderId="2" xfId="3" applyFont="1" applyFill="1" applyBorder="1" applyAlignment="1">
      <alignment horizontal="center"/>
    </xf>
    <xf numFmtId="0" fontId="31" fillId="0" borderId="15" xfId="3" applyBorder="1" applyAlignment="1">
      <alignment horizontal="center"/>
    </xf>
    <xf numFmtId="0" fontId="17" fillId="2" borderId="36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5" xfId="3" applyFont="1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17" fillId="2" borderId="24" xfId="2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31" fillId="4" borderId="5" xfId="3" applyFill="1" applyBorder="1" applyAlignment="1">
      <alignment horizontal="center"/>
    </xf>
    <xf numFmtId="0" fontId="31" fillId="4" borderId="15" xfId="3" applyFill="1" applyBorder="1" applyAlignment="1">
      <alignment horizontal="center"/>
    </xf>
    <xf numFmtId="0" fontId="16" fillId="4" borderId="0" xfId="0" applyFont="1" applyFill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39" fillId="3" borderId="4" xfId="0" applyFont="1" applyFill="1" applyBorder="1" applyAlignment="1">
      <alignment horizontal="center" vertical="center" wrapText="1"/>
    </xf>
    <xf numFmtId="0" fontId="40" fillId="0" borderId="9" xfId="0" quotePrefix="1" applyFont="1" applyFill="1" applyBorder="1" applyAlignment="1">
      <alignment horizontal="center" vertical="center"/>
    </xf>
    <xf numFmtId="165" fontId="20" fillId="0" borderId="3" xfId="1" applyNumberFormat="1" applyFont="1" applyFill="1" applyBorder="1" applyAlignment="1">
      <alignment vertical="center"/>
    </xf>
    <xf numFmtId="165" fontId="20" fillId="0" borderId="3" xfId="1" applyNumberFormat="1" applyFont="1" applyFill="1" applyBorder="1" applyAlignment="1">
      <alignment vertical="center" wrapText="1"/>
    </xf>
    <xf numFmtId="0" fontId="40" fillId="0" borderId="14" xfId="0" quotePrefix="1" applyFont="1" applyFill="1" applyBorder="1" applyAlignment="1">
      <alignment horizontal="center" vertical="center"/>
    </xf>
    <xf numFmtId="165" fontId="29" fillId="0" borderId="15" xfId="1" applyNumberFormat="1" applyFont="1" applyFill="1" applyBorder="1" applyAlignment="1">
      <alignment horizontal="center" vertical="center" wrapText="1"/>
    </xf>
    <xf numFmtId="165" fontId="29" fillId="0" borderId="15" xfId="1" applyNumberFormat="1" applyFont="1" applyFill="1" applyBorder="1" applyAlignment="1">
      <alignment horizontal="left" vertical="center" wrapText="1"/>
    </xf>
    <xf numFmtId="165" fontId="14" fillId="0" borderId="15" xfId="1" applyNumberFormat="1" applyFont="1" applyFill="1" applyBorder="1" applyAlignment="1">
      <alignment vertical="center"/>
    </xf>
    <xf numFmtId="165" fontId="20" fillId="0" borderId="17" xfId="1" applyNumberFormat="1" applyFont="1" applyFill="1" applyBorder="1" applyAlignment="1">
      <alignment vertical="center"/>
    </xf>
    <xf numFmtId="0" fontId="40" fillId="3" borderId="39" xfId="1" applyNumberFormat="1" applyFont="1" applyFill="1" applyBorder="1" applyAlignment="1">
      <alignment horizontal="right" vertical="center"/>
    </xf>
    <xf numFmtId="165" fontId="40" fillId="3" borderId="16" xfId="1" applyNumberFormat="1" applyFont="1" applyFill="1" applyBorder="1" applyAlignment="1">
      <alignment horizontal="center" vertical="center"/>
    </xf>
    <xf numFmtId="0" fontId="40" fillId="3" borderId="16" xfId="1" applyNumberFormat="1" applyFont="1" applyFill="1" applyBorder="1" applyAlignment="1">
      <alignment horizontal="center" vertical="center"/>
    </xf>
    <xf numFmtId="0" fontId="40" fillId="3" borderId="19" xfId="1" applyNumberFormat="1" applyFont="1" applyFill="1" applyBorder="1" applyAlignment="1">
      <alignment horizontal="center" vertical="center"/>
    </xf>
    <xf numFmtId="0" fontId="21" fillId="3" borderId="4" xfId="0" applyFont="1" applyFill="1" applyBorder="1" applyAlignment="1" applyProtection="1">
      <alignment horizontal="center" vertical="center" wrapText="1"/>
      <protection locked="0"/>
    </xf>
    <xf numFmtId="165" fontId="14" fillId="0" borderId="9" xfId="1" applyNumberFormat="1" applyFont="1" applyFill="1" applyBorder="1" applyAlignment="1">
      <alignment vertical="center"/>
    </xf>
    <xf numFmtId="165" fontId="14" fillId="0" borderId="3" xfId="1" applyNumberFormat="1" applyFont="1" applyFill="1" applyBorder="1" applyAlignment="1">
      <alignment vertical="center"/>
    </xf>
    <xf numFmtId="165" fontId="14" fillId="0" borderId="9" xfId="1" applyNumberFormat="1" applyFont="1" applyFill="1" applyBorder="1" applyAlignment="1">
      <alignment vertical="center" wrapText="1"/>
    </xf>
    <xf numFmtId="165" fontId="14" fillId="0" borderId="3" xfId="1" applyNumberFormat="1" applyFont="1" applyFill="1" applyBorder="1" applyAlignment="1">
      <alignment vertical="center" wrapText="1"/>
    </xf>
    <xf numFmtId="165" fontId="14" fillId="0" borderId="12" xfId="1" applyNumberFormat="1" applyFont="1" applyFill="1" applyBorder="1" applyAlignment="1">
      <alignment vertical="center"/>
    </xf>
    <xf numFmtId="165" fontId="14" fillId="0" borderId="13" xfId="1" applyNumberFormat="1" applyFont="1" applyFill="1" applyBorder="1" applyAlignment="1">
      <alignment vertical="center"/>
    </xf>
    <xf numFmtId="165" fontId="14" fillId="0" borderId="18" xfId="1" applyNumberFormat="1" applyFont="1" applyFill="1" applyBorder="1" applyAlignment="1">
      <alignment vertical="center"/>
    </xf>
    <xf numFmtId="0" fontId="40" fillId="3" borderId="39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49" fontId="31" fillId="0" borderId="4" xfId="3" applyNumberFormat="1" applyBorder="1" applyAlignment="1">
      <alignment horizontal="center"/>
    </xf>
    <xf numFmtId="49" fontId="31" fillId="0" borderId="9" xfId="3" applyNumberFormat="1" applyBorder="1" applyAlignment="1">
      <alignment horizontal="center"/>
    </xf>
    <xf numFmtId="49" fontId="9" fillId="0" borderId="9" xfId="3" applyNumberFormat="1" applyFont="1" applyBorder="1" applyAlignment="1">
      <alignment horizontal="center"/>
    </xf>
    <xf numFmtId="49" fontId="31" fillId="4" borderId="9" xfId="3" applyNumberFormat="1" applyFill="1" applyBorder="1" applyAlignment="1">
      <alignment horizontal="center"/>
    </xf>
    <xf numFmtId="49" fontId="9" fillId="4" borderId="9" xfId="3" applyNumberFormat="1" applyFont="1" applyFill="1" applyBorder="1" applyAlignment="1">
      <alignment horizontal="center"/>
    </xf>
    <xf numFmtId="49" fontId="7" fillId="0" borderId="9" xfId="3" applyNumberFormat="1" applyFont="1" applyBorder="1" applyAlignment="1">
      <alignment horizontal="center"/>
    </xf>
    <xf numFmtId="49" fontId="7" fillId="4" borderId="9" xfId="3" applyNumberFormat="1" applyFont="1" applyFill="1" applyBorder="1" applyAlignment="1">
      <alignment horizontal="center"/>
    </xf>
    <xf numFmtId="49" fontId="9" fillId="0" borderId="9" xfId="3" quotePrefix="1" applyNumberFormat="1" applyFont="1" applyBorder="1" applyAlignment="1">
      <alignment horizontal="center"/>
    </xf>
    <xf numFmtId="49" fontId="7" fillId="0" borderId="9" xfId="3" quotePrefix="1" applyNumberFormat="1" applyFont="1" applyBorder="1" applyAlignment="1">
      <alignment horizontal="center"/>
    </xf>
    <xf numFmtId="49" fontId="9" fillId="0" borderId="14" xfId="3" quotePrefix="1" applyNumberFormat="1" applyFont="1" applyBorder="1" applyAlignment="1">
      <alignment horizontal="center"/>
    </xf>
    <xf numFmtId="0" fontId="17" fillId="3" borderId="20" xfId="0" applyFont="1" applyFill="1" applyBorder="1" applyAlignment="1">
      <alignment horizontal="center" wrapText="1"/>
    </xf>
    <xf numFmtId="0" fontId="17" fillId="3" borderId="31" xfId="0" applyFont="1" applyFill="1" applyBorder="1" applyAlignment="1">
      <alignment horizontal="center" wrapText="1"/>
    </xf>
    <xf numFmtId="0" fontId="0" fillId="0" borderId="5" xfId="3" applyFont="1" applyBorder="1" applyAlignment="1">
      <alignment horizontal="center"/>
    </xf>
    <xf numFmtId="0" fontId="0" fillId="0" borderId="3" xfId="3" applyFont="1" applyBorder="1" applyAlignment="1">
      <alignment horizontal="center"/>
    </xf>
    <xf numFmtId="0" fontId="0" fillId="0" borderId="2" xfId="3" applyFont="1" applyBorder="1" applyAlignment="1">
      <alignment horizontal="center"/>
    </xf>
    <xf numFmtId="0" fontId="33" fillId="0" borderId="2" xfId="0" applyFont="1" applyBorder="1" applyAlignment="1">
      <alignment horizontal="center"/>
    </xf>
    <xf numFmtId="0" fontId="31" fillId="0" borderId="3" xfId="3" applyBorder="1" applyAlignment="1">
      <alignment horizontal="center"/>
    </xf>
    <xf numFmtId="0" fontId="33" fillId="4" borderId="2" xfId="0" applyFont="1" applyFill="1" applyBorder="1" applyAlignment="1">
      <alignment horizontal="center"/>
    </xf>
    <xf numFmtId="0" fontId="0" fillId="4" borderId="2" xfId="3" applyFont="1" applyFill="1" applyBorder="1" applyAlignment="1">
      <alignment horizontal="center"/>
    </xf>
    <xf numFmtId="0" fontId="0" fillId="4" borderId="3" xfId="3" applyFont="1" applyFill="1" applyBorder="1" applyAlignment="1">
      <alignment horizontal="center"/>
    </xf>
    <xf numFmtId="0" fontId="9" fillId="0" borderId="3" xfId="3" applyFont="1" applyBorder="1" applyAlignment="1">
      <alignment horizontal="center"/>
    </xf>
    <xf numFmtId="0" fontId="9" fillId="0" borderId="2" xfId="3" applyFont="1" applyBorder="1" applyAlignment="1">
      <alignment horizontal="center"/>
    </xf>
    <xf numFmtId="0" fontId="33" fillId="0" borderId="15" xfId="0" applyFont="1" applyBorder="1" applyAlignment="1">
      <alignment horizontal="center"/>
    </xf>
    <xf numFmtId="0" fontId="0" fillId="0" borderId="15" xfId="3" applyFont="1" applyBorder="1" applyAlignment="1">
      <alignment horizontal="center"/>
    </xf>
    <xf numFmtId="0" fontId="0" fillId="0" borderId="17" xfId="3" applyFont="1" applyBorder="1" applyAlignment="1">
      <alignment horizontal="center"/>
    </xf>
    <xf numFmtId="0" fontId="17" fillId="2" borderId="28" xfId="2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49" fontId="31" fillId="0" borderId="9" xfId="3" applyNumberFormat="1" applyFill="1" applyBorder="1" applyAlignment="1">
      <alignment horizontal="center"/>
    </xf>
    <xf numFmtId="0" fontId="31" fillId="0" borderId="2" xfId="3" applyFill="1" applyBorder="1" applyAlignment="1">
      <alignment horizontal="center"/>
    </xf>
    <xf numFmtId="0" fontId="31" fillId="0" borderId="2" xfId="3" applyFill="1" applyBorder="1"/>
    <xf numFmtId="0" fontId="9" fillId="0" borderId="2" xfId="3" applyFont="1" applyFill="1" applyBorder="1"/>
    <xf numFmtId="0" fontId="9" fillId="0" borderId="2" xfId="3" applyFont="1" applyFill="1" applyBorder="1" applyAlignment="1">
      <alignment horizontal="center"/>
    </xf>
    <xf numFmtId="0" fontId="9" fillId="0" borderId="3" xfId="3" applyFont="1" applyFill="1" applyBorder="1" applyAlignment="1">
      <alignment horizontal="center"/>
    </xf>
    <xf numFmtId="0" fontId="0" fillId="0" borderId="2" xfId="3" applyFont="1" applyFill="1" applyBorder="1" applyAlignment="1">
      <alignment horizontal="center"/>
    </xf>
    <xf numFmtId="0" fontId="0" fillId="0" borderId="3" xfId="3" applyFont="1" applyFill="1" applyBorder="1" applyAlignment="1">
      <alignment horizontal="center"/>
    </xf>
    <xf numFmtId="0" fontId="7" fillId="0" borderId="2" xfId="3" applyFont="1" applyFill="1" applyBorder="1"/>
    <xf numFmtId="0" fontId="33" fillId="0" borderId="2" xfId="0" applyFont="1" applyFill="1" applyBorder="1" applyAlignment="1">
      <alignment horizontal="center"/>
    </xf>
    <xf numFmtId="49" fontId="7" fillId="4" borderId="4" xfId="3" quotePrefix="1" applyNumberFormat="1" applyFont="1" applyFill="1" applyBorder="1" applyAlignment="1">
      <alignment horizontal="center"/>
    </xf>
    <xf numFmtId="49" fontId="7" fillId="4" borderId="9" xfId="3" quotePrefix="1" applyNumberFormat="1" applyFont="1" applyFill="1" applyBorder="1" applyAlignment="1">
      <alignment horizontal="center"/>
    </xf>
    <xf numFmtId="49" fontId="7" fillId="4" borderId="14" xfId="3" quotePrefix="1" applyNumberFormat="1" applyFont="1" applyFill="1" applyBorder="1" applyAlignment="1">
      <alignment horizontal="center"/>
    </xf>
    <xf numFmtId="49" fontId="8" fillId="0" borderId="4" xfId="3" quotePrefix="1" applyNumberFormat="1" applyFont="1" applyBorder="1" applyAlignment="1">
      <alignment horizontal="center"/>
    </xf>
    <xf numFmtId="49" fontId="8" fillId="0" borderId="9" xfId="3" quotePrefix="1" applyNumberFormat="1" applyFont="1" applyBorder="1" applyAlignment="1">
      <alignment horizontal="center"/>
    </xf>
    <xf numFmtId="49" fontId="6" fillId="0" borderId="4" xfId="3" quotePrefix="1" applyNumberFormat="1" applyFont="1" applyBorder="1" applyAlignment="1">
      <alignment horizontal="center"/>
    </xf>
    <xf numFmtId="49" fontId="6" fillId="0" borderId="9" xfId="3" quotePrefix="1" applyNumberFormat="1" applyFont="1" applyBorder="1" applyAlignment="1">
      <alignment horizontal="center"/>
    </xf>
    <xf numFmtId="49" fontId="6" fillId="0" borderId="14" xfId="3" quotePrefix="1" applyNumberFormat="1" applyFont="1" applyBorder="1" applyAlignment="1">
      <alignment horizontal="center"/>
    </xf>
    <xf numFmtId="49" fontId="7" fillId="0" borderId="14" xfId="3" quotePrefix="1" applyNumberFormat="1" applyFont="1" applyBorder="1" applyAlignment="1">
      <alignment horizontal="center"/>
    </xf>
    <xf numFmtId="0" fontId="19" fillId="5" borderId="0" xfId="0" applyFont="1" applyFill="1" applyBorder="1" applyAlignment="1">
      <alignment horizontal="center" vertical="center"/>
    </xf>
    <xf numFmtId="0" fontId="4" fillId="4" borderId="5" xfId="3" applyFont="1" applyFill="1" applyBorder="1"/>
    <xf numFmtId="0" fontId="4" fillId="4" borderId="2" xfId="3" applyFont="1" applyFill="1" applyBorder="1" applyAlignment="1">
      <alignment horizontal="center"/>
    </xf>
    <xf numFmtId="0" fontId="4" fillId="4" borderId="2" xfId="3" applyFont="1" applyFill="1" applyBorder="1"/>
    <xf numFmtId="0" fontId="31" fillId="4" borderId="16" xfId="3" applyFill="1" applyBorder="1" applyAlignment="1">
      <alignment horizontal="center"/>
    </xf>
    <xf numFmtId="0" fontId="4" fillId="4" borderId="16" xfId="3" applyFont="1" applyFill="1" applyBorder="1" applyAlignment="1">
      <alignment horizontal="center"/>
    </xf>
    <xf numFmtId="0" fontId="4" fillId="4" borderId="16" xfId="3" applyFont="1" applyFill="1" applyBorder="1"/>
    <xf numFmtId="0" fontId="31" fillId="0" borderId="16" xfId="3" applyBorder="1" applyAlignment="1">
      <alignment horizontal="center"/>
    </xf>
    <xf numFmtId="0" fontId="31" fillId="4" borderId="16" xfId="3" applyFill="1" applyBorder="1"/>
    <xf numFmtId="0" fontId="31" fillId="4" borderId="13" xfId="3" applyFill="1" applyBorder="1" applyAlignment="1">
      <alignment horizontal="center"/>
    </xf>
    <xf numFmtId="0" fontId="31" fillId="4" borderId="13" xfId="3" applyFill="1" applyBorder="1"/>
    <xf numFmtId="0" fontId="4" fillId="4" borderId="13" xfId="3" applyFont="1" applyFill="1" applyBorder="1"/>
    <xf numFmtId="0" fontId="13" fillId="4" borderId="0" xfId="0" applyFont="1" applyFill="1" applyAlignment="1">
      <alignment horizontal="center"/>
    </xf>
    <xf numFmtId="0" fontId="17" fillId="4" borderId="6" xfId="0" applyFont="1" applyFill="1" applyBorder="1" applyAlignment="1">
      <alignment horizontal="center" vertical="center"/>
    </xf>
    <xf numFmtId="0" fontId="17" fillId="4" borderId="3" xfId="2" applyFont="1" applyFill="1" applyBorder="1" applyAlignment="1">
      <alignment horizontal="center" vertical="center"/>
    </xf>
    <xf numFmtId="49" fontId="7" fillId="0" borderId="9" xfId="3" quotePrefix="1" applyNumberFormat="1" applyFont="1" applyFill="1" applyBorder="1" applyAlignment="1">
      <alignment horizontal="center"/>
    </xf>
    <xf numFmtId="0" fontId="4" fillId="0" borderId="2" xfId="3" applyFont="1" applyFill="1" applyBorder="1"/>
    <xf numFmtId="0" fontId="4" fillId="0" borderId="3" xfId="3" applyFont="1" applyFill="1" applyBorder="1" applyAlignment="1">
      <alignment horizontal="center"/>
    </xf>
    <xf numFmtId="0" fontId="31" fillId="0" borderId="13" xfId="3" applyBorder="1" applyAlignment="1">
      <alignment horizontal="center"/>
    </xf>
    <xf numFmtId="0" fontId="31" fillId="0" borderId="7" xfId="3" applyBorder="1" applyAlignment="1">
      <alignment horizontal="center"/>
    </xf>
    <xf numFmtId="0" fontId="31" fillId="0" borderId="7" xfId="3" applyBorder="1"/>
    <xf numFmtId="0" fontId="4" fillId="0" borderId="47" xfId="3" applyFont="1" applyBorder="1"/>
    <xf numFmtId="49" fontId="4" fillId="0" borderId="9" xfId="3" quotePrefix="1" applyNumberFormat="1" applyFont="1" applyFill="1" applyBorder="1" applyAlignment="1">
      <alignment horizontal="center"/>
    </xf>
    <xf numFmtId="0" fontId="17" fillId="4" borderId="6" xfId="2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8" fillId="0" borderId="0" xfId="0" applyFont="1" applyBorder="1" applyAlignment="1">
      <alignment horizontal="center" vertical="center"/>
    </xf>
    <xf numFmtId="0" fontId="33" fillId="0" borderId="2" xfId="0" applyFont="1" applyFill="1" applyBorder="1"/>
    <xf numFmtId="49" fontId="4" fillId="0" borderId="14" xfId="3" quotePrefix="1" applyNumberFormat="1" applyFont="1" applyFill="1" applyBorder="1" applyAlignment="1">
      <alignment horizontal="center"/>
    </xf>
    <xf numFmtId="0" fontId="31" fillId="0" borderId="15" xfId="3" applyFill="1" applyBorder="1" applyAlignment="1">
      <alignment horizontal="center"/>
    </xf>
    <xf numFmtId="0" fontId="4" fillId="0" borderId="15" xfId="3" applyFont="1" applyFill="1" applyBorder="1"/>
    <xf numFmtId="0" fontId="4" fillId="0" borderId="15" xfId="3" applyFont="1" applyFill="1" applyBorder="1" applyAlignment="1">
      <alignment wrapText="1"/>
    </xf>
    <xf numFmtId="0" fontId="19" fillId="5" borderId="0" xfId="0" applyFont="1" applyFill="1" applyBorder="1" applyAlignment="1">
      <alignment vertical="center"/>
    </xf>
    <xf numFmtId="0" fontId="4" fillId="0" borderId="2" xfId="3" applyFont="1" applyFill="1" applyBorder="1" applyAlignment="1">
      <alignment horizontal="center"/>
    </xf>
    <xf numFmtId="0" fontId="0" fillId="4" borderId="3" xfId="0" applyFill="1" applyBorder="1"/>
    <xf numFmtId="0" fontId="15" fillId="4" borderId="18" xfId="2" applyFont="1" applyFill="1" applyBorder="1" applyAlignment="1">
      <alignment horizontal="center" vertical="center"/>
    </xf>
    <xf numFmtId="0" fontId="17" fillId="2" borderId="22" xfId="2" applyFont="1" applyFill="1" applyBorder="1" applyAlignment="1">
      <alignment vertical="center"/>
    </xf>
    <xf numFmtId="0" fontId="17" fillId="2" borderId="40" xfId="2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/>
    </xf>
    <xf numFmtId="0" fontId="15" fillId="0" borderId="18" xfId="0" applyFont="1" applyFill="1" applyBorder="1" applyAlignment="1">
      <alignment horizontal="center"/>
    </xf>
    <xf numFmtId="0" fontId="17" fillId="2" borderId="48" xfId="2" applyFont="1" applyFill="1" applyBorder="1" applyAlignment="1">
      <alignment horizontal="center" vertical="center"/>
    </xf>
    <xf numFmtId="0" fontId="17" fillId="2" borderId="40" xfId="2" applyFont="1" applyFill="1" applyBorder="1" applyAlignment="1">
      <alignment vertical="center"/>
    </xf>
    <xf numFmtId="49" fontId="8" fillId="0" borderId="46" xfId="3" quotePrefix="1" applyNumberFormat="1" applyFont="1" applyBorder="1" applyAlignment="1">
      <alignment horizontal="center"/>
    </xf>
    <xf numFmtId="0" fontId="12" fillId="0" borderId="7" xfId="3" applyFont="1" applyBorder="1"/>
    <xf numFmtId="0" fontId="33" fillId="0" borderId="7" xfId="0" applyFont="1" applyBorder="1"/>
    <xf numFmtId="0" fontId="10" fillId="0" borderId="7" xfId="3" applyFont="1" applyBorder="1"/>
    <xf numFmtId="0" fontId="10" fillId="0" borderId="8" xfId="3" applyFont="1" applyBorder="1"/>
    <xf numFmtId="0" fontId="17" fillId="3" borderId="39" xfId="0" applyFont="1" applyFill="1" applyBorder="1" applyAlignment="1">
      <alignment horizontal="center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7" fillId="3" borderId="19" xfId="0" applyFont="1" applyFill="1" applyBorder="1" applyAlignment="1">
      <alignment horizontal="center" vertical="center" wrapText="1"/>
    </xf>
    <xf numFmtId="49" fontId="8" fillId="0" borderId="12" xfId="3" quotePrefix="1" applyNumberFormat="1" applyFont="1" applyBorder="1" applyAlignment="1">
      <alignment horizontal="center"/>
    </xf>
    <xf numFmtId="0" fontId="12" fillId="0" borderId="13" xfId="3" applyFont="1" applyBorder="1"/>
    <xf numFmtId="0" fontId="31" fillId="0" borderId="8" xfId="3" applyBorder="1"/>
    <xf numFmtId="49" fontId="8" fillId="0" borderId="14" xfId="3" quotePrefix="1" applyNumberFormat="1" applyFont="1" applyBorder="1" applyAlignment="1">
      <alignment horizontal="center"/>
    </xf>
    <xf numFmtId="0" fontId="33" fillId="0" borderId="13" xfId="0" applyFont="1" applyBorder="1"/>
    <xf numFmtId="0" fontId="7" fillId="0" borderId="7" xfId="3" applyFont="1" applyBorder="1"/>
    <xf numFmtId="0" fontId="9" fillId="0" borderId="7" xfId="3" applyFont="1" applyBorder="1"/>
    <xf numFmtId="49" fontId="8" fillId="0" borderId="39" xfId="3" quotePrefix="1" applyNumberFormat="1" applyFont="1" applyBorder="1" applyAlignment="1">
      <alignment horizontal="center"/>
    </xf>
    <xf numFmtId="0" fontId="31" fillId="0" borderId="16" xfId="3" applyBorder="1"/>
    <xf numFmtId="0" fontId="12" fillId="0" borderId="16" xfId="3" applyFont="1" applyBorder="1"/>
    <xf numFmtId="0" fontId="33" fillId="0" borderId="16" xfId="0" applyFont="1" applyBorder="1"/>
    <xf numFmtId="0" fontId="31" fillId="0" borderId="19" xfId="3" applyBorder="1"/>
    <xf numFmtId="0" fontId="7" fillId="0" borderId="5" xfId="3" applyFont="1" applyBorder="1"/>
    <xf numFmtId="0" fontId="9" fillId="0" borderId="13" xfId="3" applyFont="1" applyBorder="1"/>
    <xf numFmtId="0" fontId="9" fillId="0" borderId="18" xfId="3" applyFont="1" applyBorder="1"/>
    <xf numFmtId="0" fontId="11" fillId="0" borderId="13" xfId="3" applyFont="1" applyBorder="1"/>
    <xf numFmtId="0" fontId="9" fillId="0" borderId="5" xfId="3" applyFont="1" applyBorder="1"/>
    <xf numFmtId="0" fontId="13" fillId="0" borderId="0" xfId="0" applyFont="1" applyFill="1"/>
    <xf numFmtId="0" fontId="17" fillId="4" borderId="4" xfId="2" applyFont="1" applyFill="1" applyBorder="1" applyAlignment="1">
      <alignment vertical="center"/>
    </xf>
    <xf numFmtId="0" fontId="17" fillId="4" borderId="9" xfId="2" applyFont="1" applyFill="1" applyBorder="1" applyAlignment="1">
      <alignment vertical="center"/>
    </xf>
    <xf numFmtId="0" fontId="17" fillId="4" borderId="3" xfId="0" applyFont="1" applyFill="1" applyBorder="1" applyAlignment="1">
      <alignment horizontal="center" vertical="center"/>
    </xf>
    <xf numFmtId="0" fontId="17" fillId="4" borderId="12" xfId="2" applyFont="1" applyFill="1" applyBorder="1" applyAlignment="1">
      <alignment horizontal="right" vertical="center"/>
    </xf>
    <xf numFmtId="0" fontId="17" fillId="0" borderId="22" xfId="2" applyFont="1" applyFill="1" applyBorder="1" applyAlignment="1">
      <alignment vertical="center"/>
    </xf>
    <xf numFmtId="0" fontId="17" fillId="0" borderId="40" xfId="2" applyFont="1" applyFill="1" applyBorder="1" applyAlignment="1">
      <alignment horizontal="center" vertical="center"/>
    </xf>
    <xf numFmtId="0" fontId="17" fillId="0" borderId="27" xfId="2" applyFont="1" applyFill="1" applyBorder="1" applyAlignment="1">
      <alignment vertical="center"/>
    </xf>
    <xf numFmtId="0" fontId="17" fillId="0" borderId="36" xfId="2" applyFont="1" applyFill="1" applyBorder="1" applyAlignment="1">
      <alignment horizontal="center" vertical="center"/>
    </xf>
    <xf numFmtId="0" fontId="17" fillId="0" borderId="28" xfId="2" applyFont="1" applyFill="1" applyBorder="1" applyAlignment="1">
      <alignment vertical="center"/>
    </xf>
    <xf numFmtId="0" fontId="17" fillId="0" borderId="35" xfId="2" applyFont="1" applyFill="1" applyBorder="1" applyAlignment="1">
      <alignment vertical="center"/>
    </xf>
    <xf numFmtId="0" fontId="16" fillId="0" borderId="0" xfId="0" applyFont="1" applyFill="1" applyBorder="1" applyAlignment="1">
      <alignment horizontal="center"/>
    </xf>
    <xf numFmtId="0" fontId="17" fillId="0" borderId="48" xfId="2" applyFont="1" applyFill="1" applyBorder="1" applyAlignment="1">
      <alignment horizontal="center" vertical="center"/>
    </xf>
    <xf numFmtId="0" fontId="17" fillId="0" borderId="40" xfId="2" applyFont="1" applyFill="1" applyBorder="1" applyAlignment="1">
      <alignment vertical="center"/>
    </xf>
    <xf numFmtId="49" fontId="31" fillId="0" borderId="14" xfId="3" applyNumberFormat="1" applyBorder="1" applyAlignment="1">
      <alignment horizontal="center"/>
    </xf>
    <xf numFmtId="0" fontId="3" fillId="0" borderId="2" xfId="3" applyFont="1" applyBorder="1" applyAlignment="1">
      <alignment horizontal="center"/>
    </xf>
    <xf numFmtId="0" fontId="3" fillId="0" borderId="2" xfId="3" applyFont="1" applyBorder="1"/>
    <xf numFmtId="0" fontId="3" fillId="0" borderId="3" xfId="3" applyFont="1" applyBorder="1" applyAlignment="1">
      <alignment horizontal="center"/>
    </xf>
    <xf numFmtId="0" fontId="3" fillId="0" borderId="15" xfId="3" applyFont="1" applyBorder="1"/>
    <xf numFmtId="49" fontId="31" fillId="0" borderId="46" xfId="3" applyNumberFormat="1" applyBorder="1" applyAlignment="1">
      <alignment horizontal="center"/>
    </xf>
    <xf numFmtId="0" fontId="3" fillId="0" borderId="7" xfId="3" applyFont="1" applyFill="1" applyBorder="1"/>
    <xf numFmtId="0" fontId="31" fillId="0" borderId="7" xfId="3" applyFill="1" applyBorder="1"/>
    <xf numFmtId="0" fontId="3" fillId="0" borderId="2" xfId="3" applyFont="1" applyFill="1" applyBorder="1"/>
    <xf numFmtId="0" fontId="3" fillId="0" borderId="5" xfId="3" applyFont="1" applyFill="1" applyBorder="1"/>
    <xf numFmtId="0" fontId="31" fillId="0" borderId="5" xfId="3" applyFill="1" applyBorder="1"/>
    <xf numFmtId="49" fontId="3" fillId="0" borderId="9" xfId="3" quotePrefix="1" applyNumberFormat="1" applyFont="1" applyBorder="1" applyAlignment="1">
      <alignment horizontal="center"/>
    </xf>
    <xf numFmtId="0" fontId="3" fillId="0" borderId="16" xfId="3" applyFont="1" applyBorder="1"/>
    <xf numFmtId="0" fontId="0" fillId="0" borderId="2" xfId="3" applyFont="1" applyFill="1" applyBorder="1"/>
    <xf numFmtId="49" fontId="31" fillId="0" borderId="4" xfId="3" applyNumberFormat="1" applyFill="1" applyBorder="1" applyAlignment="1">
      <alignment horizontal="center"/>
    </xf>
    <xf numFmtId="0" fontId="31" fillId="0" borderId="5" xfId="3" applyFill="1" applyBorder="1" applyAlignment="1">
      <alignment horizontal="center"/>
    </xf>
    <xf numFmtId="0" fontId="0" fillId="0" borderId="5" xfId="3" applyFont="1" applyFill="1" applyBorder="1"/>
    <xf numFmtId="49" fontId="3" fillId="0" borderId="9" xfId="3" applyNumberFormat="1" applyFont="1" applyFill="1" applyBorder="1" applyAlignment="1">
      <alignment horizontal="center"/>
    </xf>
    <xf numFmtId="0" fontId="3" fillId="0" borderId="3" xfId="3" applyFont="1" applyFill="1" applyBorder="1" applyAlignment="1">
      <alignment horizontal="center"/>
    </xf>
    <xf numFmtId="49" fontId="31" fillId="0" borderId="12" xfId="3" applyNumberFormat="1" applyBorder="1" applyAlignment="1">
      <alignment horizontal="center"/>
    </xf>
    <xf numFmtId="0" fontId="0" fillId="0" borderId="13" xfId="3" applyFont="1" applyBorder="1" applyAlignment="1">
      <alignment horizontal="center"/>
    </xf>
    <xf numFmtId="0" fontId="0" fillId="0" borderId="18" xfId="3" applyFont="1" applyBorder="1" applyAlignment="1">
      <alignment horizontal="center"/>
    </xf>
    <xf numFmtId="0" fontId="33" fillId="0" borderId="7" xfId="0" applyFont="1" applyBorder="1" applyAlignment="1">
      <alignment horizontal="center"/>
    </xf>
    <xf numFmtId="0" fontId="0" fillId="0" borderId="7" xfId="3" applyFont="1" applyBorder="1" applyAlignment="1">
      <alignment horizontal="center"/>
    </xf>
    <xf numFmtId="0" fontId="0" fillId="0" borderId="8" xfId="3" applyFont="1" applyBorder="1" applyAlignment="1">
      <alignment horizontal="center"/>
    </xf>
    <xf numFmtId="0" fontId="33" fillId="0" borderId="5" xfId="0" applyFont="1" applyBorder="1" applyAlignment="1">
      <alignment horizontal="center"/>
    </xf>
    <xf numFmtId="0" fontId="0" fillId="0" borderId="6" xfId="3" applyFont="1" applyBorder="1" applyAlignment="1">
      <alignment horizontal="center"/>
    </xf>
    <xf numFmtId="49" fontId="31" fillId="0" borderId="12" xfId="3" applyNumberFormat="1" applyFill="1" applyBorder="1" applyAlignment="1">
      <alignment horizontal="center"/>
    </xf>
    <xf numFmtId="0" fontId="31" fillId="0" borderId="13" xfId="3" applyFill="1" applyBorder="1" applyAlignment="1">
      <alignment horizontal="center"/>
    </xf>
    <xf numFmtId="0" fontId="31" fillId="0" borderId="13" xfId="3" applyFill="1" applyBorder="1"/>
    <xf numFmtId="0" fontId="0" fillId="0" borderId="13" xfId="3" applyFont="1" applyFill="1" applyBorder="1" applyAlignment="1">
      <alignment horizontal="center"/>
    </xf>
    <xf numFmtId="0" fontId="0" fillId="0" borderId="18" xfId="3" applyFont="1" applyFill="1" applyBorder="1" applyAlignment="1">
      <alignment horizontal="center"/>
    </xf>
    <xf numFmtId="49" fontId="9" fillId="0" borderId="4" xfId="3" applyNumberFormat="1" applyFont="1" applyBorder="1" applyAlignment="1">
      <alignment horizontal="center"/>
    </xf>
    <xf numFmtId="49" fontId="9" fillId="0" borderId="46" xfId="3" quotePrefix="1" applyNumberFormat="1" applyFont="1" applyBorder="1" applyAlignment="1">
      <alignment horizontal="center"/>
    </xf>
    <xf numFmtId="0" fontId="0" fillId="0" borderId="6" xfId="3" applyFont="1" applyFill="1" applyBorder="1" applyAlignment="1">
      <alignment horizontal="center"/>
    </xf>
    <xf numFmtId="0" fontId="3" fillId="0" borderId="13" xfId="3" applyFont="1" applyFill="1" applyBorder="1"/>
    <xf numFmtId="0" fontId="7" fillId="0" borderId="13" xfId="3" applyFont="1" applyFill="1" applyBorder="1" applyAlignment="1">
      <alignment horizontal="center"/>
    </xf>
    <xf numFmtId="0" fontId="31" fillId="0" borderId="18" xfId="3" applyFill="1" applyBorder="1" applyAlignment="1">
      <alignment horizontal="center"/>
    </xf>
    <xf numFmtId="49" fontId="9" fillId="0" borderId="4" xfId="3" quotePrefix="1" applyNumberFormat="1" applyFont="1" applyBorder="1" applyAlignment="1">
      <alignment horizontal="center"/>
    </xf>
    <xf numFmtId="0" fontId="9" fillId="0" borderId="5" xfId="3" applyFont="1" applyBorder="1" applyAlignment="1">
      <alignment horizontal="center"/>
    </xf>
    <xf numFmtId="0" fontId="36" fillId="0" borderId="6" xfId="3" applyFont="1" applyBorder="1" applyAlignment="1">
      <alignment horizontal="center"/>
    </xf>
    <xf numFmtId="0" fontId="7" fillId="0" borderId="15" xfId="3" applyFont="1" applyBorder="1" applyAlignment="1">
      <alignment horizontal="center"/>
    </xf>
    <xf numFmtId="49" fontId="5" fillId="0" borderId="46" xfId="3" quotePrefix="1" applyNumberFormat="1" applyFont="1" applyFill="1" applyBorder="1" applyAlignment="1">
      <alignment horizontal="center"/>
    </xf>
    <xf numFmtId="0" fontId="5" fillId="0" borderId="7" xfId="3" applyFont="1" applyFill="1" applyBorder="1" applyAlignment="1">
      <alignment horizontal="center"/>
    </xf>
    <xf numFmtId="0" fontId="31" fillId="0" borderId="7" xfId="3" applyFill="1" applyBorder="1" applyAlignment="1">
      <alignment horizontal="center"/>
    </xf>
    <xf numFmtId="0" fontId="5" fillId="0" borderId="7" xfId="3" applyFont="1" applyFill="1" applyBorder="1"/>
    <xf numFmtId="0" fontId="33" fillId="0" borderId="7" xfId="0" applyFont="1" applyFill="1" applyBorder="1" applyAlignment="1">
      <alignment horizontal="center"/>
    </xf>
    <xf numFmtId="0" fontId="0" fillId="0" borderId="7" xfId="3" applyFont="1" applyFill="1" applyBorder="1" applyAlignment="1">
      <alignment horizontal="center"/>
    </xf>
    <xf numFmtId="0" fontId="0" fillId="0" borderId="8" xfId="3" applyFont="1" applyFill="1" applyBorder="1" applyAlignment="1">
      <alignment horizontal="center"/>
    </xf>
    <xf numFmtId="0" fontId="3" fillId="8" borderId="15" xfId="3" applyFont="1" applyFill="1" applyBorder="1"/>
    <xf numFmtId="0" fontId="3" fillId="8" borderId="17" xfId="3" applyFont="1" applyFill="1" applyBorder="1" applyAlignment="1">
      <alignment horizontal="center"/>
    </xf>
    <xf numFmtId="49" fontId="5" fillId="0" borderId="12" xfId="3" quotePrefix="1" applyNumberFormat="1" applyFont="1" applyFill="1" applyBorder="1" applyAlignment="1">
      <alignment horizontal="center"/>
    </xf>
    <xf numFmtId="0" fontId="5" fillId="0" borderId="13" xfId="3" applyFont="1" applyFill="1" applyBorder="1" applyAlignment="1">
      <alignment horizontal="center"/>
    </xf>
    <xf numFmtId="0" fontId="5" fillId="0" borderId="13" xfId="3" applyFont="1" applyFill="1" applyBorder="1"/>
    <xf numFmtId="0" fontId="33" fillId="0" borderId="13" xfId="0" applyFont="1" applyFill="1" applyBorder="1" applyAlignment="1">
      <alignment horizontal="center"/>
    </xf>
    <xf numFmtId="49" fontId="9" fillId="0" borderId="39" xfId="3" quotePrefix="1" applyNumberFormat="1" applyFont="1" applyBorder="1" applyAlignment="1">
      <alignment horizontal="center"/>
    </xf>
    <xf numFmtId="0" fontId="33" fillId="0" borderId="16" xfId="0" applyFont="1" applyBorder="1" applyAlignment="1">
      <alignment horizontal="center"/>
    </xf>
    <xf numFmtId="0" fontId="0" fillId="0" borderId="16" xfId="3" applyFont="1" applyBorder="1" applyAlignment="1">
      <alignment horizontal="center"/>
    </xf>
    <xf numFmtId="0" fontId="0" fillId="0" borderId="19" xfId="3" applyFont="1" applyBorder="1" applyAlignment="1">
      <alignment horizontal="center"/>
    </xf>
    <xf numFmtId="0" fontId="3" fillId="0" borderId="2" xfId="3" applyFont="1" applyFill="1" applyBorder="1" applyAlignment="1">
      <alignment horizontal="center"/>
    </xf>
    <xf numFmtId="0" fontId="17" fillId="4" borderId="18" xfId="0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vertical="center"/>
    </xf>
    <xf numFmtId="0" fontId="17" fillId="2" borderId="5" xfId="2" applyFont="1" applyFill="1" applyBorder="1" applyAlignment="1">
      <alignment horizontal="center" vertical="center"/>
    </xf>
    <xf numFmtId="0" fontId="15" fillId="4" borderId="6" xfId="0" applyFont="1" applyFill="1" applyBorder="1" applyAlignment="1">
      <alignment horizontal="center"/>
    </xf>
    <xf numFmtId="0" fontId="17" fillId="2" borderId="12" xfId="2" applyFont="1" applyFill="1" applyBorder="1" applyAlignment="1">
      <alignment vertical="center"/>
    </xf>
    <xf numFmtId="0" fontId="17" fillId="2" borderId="13" xfId="2" applyFont="1" applyFill="1" applyBorder="1" applyAlignment="1">
      <alignment horizontal="center" vertical="center"/>
    </xf>
    <xf numFmtId="0" fontId="31" fillId="0" borderId="23" xfId="3" applyBorder="1" applyAlignment="1">
      <alignment horizontal="center"/>
    </xf>
    <xf numFmtId="49" fontId="3" fillId="0" borderId="39" xfId="3" quotePrefix="1" applyNumberFormat="1" applyFont="1" applyFill="1" applyBorder="1" applyAlignment="1">
      <alignment horizontal="center"/>
    </xf>
    <xf numFmtId="0" fontId="3" fillId="0" borderId="16" xfId="3" applyFont="1" applyFill="1" applyBorder="1" applyAlignment="1">
      <alignment horizontal="center"/>
    </xf>
    <xf numFmtId="0" fontId="3" fillId="0" borderId="16" xfId="3" applyFont="1" applyFill="1" applyBorder="1"/>
    <xf numFmtId="0" fontId="3" fillId="0" borderId="19" xfId="3" applyFont="1" applyFill="1" applyBorder="1" applyAlignment="1">
      <alignment horizontal="center"/>
    </xf>
    <xf numFmtId="0" fontId="33" fillId="0" borderId="16" xfId="0" applyFont="1" applyFill="1" applyBorder="1" applyAlignment="1">
      <alignment horizontal="center"/>
    </xf>
    <xf numFmtId="0" fontId="0" fillId="0" borderId="16" xfId="3" applyFont="1" applyFill="1" applyBorder="1" applyAlignment="1">
      <alignment horizontal="center"/>
    </xf>
    <xf numFmtId="0" fontId="0" fillId="0" borderId="19" xfId="3" applyFont="1" applyFill="1" applyBorder="1" applyAlignment="1">
      <alignment horizontal="center"/>
    </xf>
    <xf numFmtId="0" fontId="17" fillId="2" borderId="39" xfId="2" applyFont="1" applyFill="1" applyBorder="1" applyAlignment="1">
      <alignment horizontal="center" vertical="center"/>
    </xf>
    <xf numFmtId="0" fontId="15" fillId="4" borderId="19" xfId="2" applyFont="1" applyFill="1" applyBorder="1" applyAlignment="1">
      <alignment horizontal="center" vertical="center"/>
    </xf>
    <xf numFmtId="49" fontId="8" fillId="0" borderId="4" xfId="3" quotePrefix="1" applyNumberFormat="1" applyFont="1" applyFill="1" applyBorder="1" applyAlignment="1">
      <alignment horizontal="center"/>
    </xf>
    <xf numFmtId="0" fontId="33" fillId="0" borderId="5" xfId="0" applyFont="1" applyFill="1" applyBorder="1"/>
    <xf numFmtId="0" fontId="7" fillId="0" borderId="5" xfId="3" applyFont="1" applyFill="1" applyBorder="1"/>
    <xf numFmtId="0" fontId="31" fillId="0" borderId="6" xfId="3" applyFill="1" applyBorder="1"/>
    <xf numFmtId="49" fontId="8" fillId="0" borderId="9" xfId="3" quotePrefix="1" applyNumberFormat="1" applyFont="1" applyFill="1" applyBorder="1" applyAlignment="1">
      <alignment horizontal="center"/>
    </xf>
    <xf numFmtId="0" fontId="31" fillId="0" borderId="3" xfId="3" applyFill="1" applyBorder="1"/>
    <xf numFmtId="49" fontId="8" fillId="0" borderId="12" xfId="3" quotePrefix="1" applyNumberFormat="1" applyFont="1" applyFill="1" applyBorder="1" applyAlignment="1">
      <alignment horizontal="center"/>
    </xf>
    <xf numFmtId="0" fontId="33" fillId="0" borderId="13" xfId="0" applyFont="1" applyFill="1" applyBorder="1"/>
    <xf numFmtId="0" fontId="7" fillId="0" borderId="13" xfId="3" applyFont="1" applyFill="1" applyBorder="1"/>
    <xf numFmtId="0" fontId="31" fillId="0" borderId="18" xfId="3" applyFill="1" applyBorder="1"/>
    <xf numFmtId="10" fontId="14" fillId="0" borderId="45" xfId="184" applyNumberFormat="1" applyFont="1" applyFill="1" applyBorder="1" applyAlignment="1">
      <alignment horizontal="right"/>
    </xf>
    <xf numFmtId="0" fontId="2" fillId="4" borderId="2" xfId="3" applyFont="1" applyFill="1" applyBorder="1"/>
    <xf numFmtId="0" fontId="2" fillId="0" borderId="2" xfId="3" applyFont="1" applyBorder="1"/>
    <xf numFmtId="0" fontId="2" fillId="0" borderId="7" xfId="3" applyFont="1" applyBorder="1"/>
    <xf numFmtId="0" fontId="2" fillId="0" borderId="13" xfId="3" applyFont="1" applyBorder="1"/>
    <xf numFmtId="10" fontId="0" fillId="9" borderId="0" xfId="184" applyNumberFormat="1" applyFont="1" applyFill="1" applyBorder="1"/>
    <xf numFmtId="49" fontId="7" fillId="4" borderId="46" xfId="3" quotePrefix="1" applyNumberFormat="1" applyFont="1" applyFill="1" applyBorder="1" applyAlignment="1">
      <alignment horizontal="center"/>
    </xf>
    <xf numFmtId="0" fontId="31" fillId="4" borderId="7" xfId="3" applyFill="1" applyBorder="1" applyAlignment="1">
      <alignment horizontal="center"/>
    </xf>
    <xf numFmtId="0" fontId="7" fillId="4" borderId="7" xfId="3" applyFont="1" applyFill="1" applyBorder="1"/>
    <xf numFmtId="0" fontId="31" fillId="4" borderId="7" xfId="3" applyFill="1" applyBorder="1"/>
    <xf numFmtId="0" fontId="33" fillId="4" borderId="7" xfId="0" applyFont="1" applyFill="1" applyBorder="1"/>
    <xf numFmtId="0" fontId="31" fillId="4" borderId="8" xfId="3" applyFill="1" applyBorder="1"/>
    <xf numFmtId="0" fontId="7" fillId="4" borderId="8" xfId="3" applyFont="1" applyFill="1" applyBorder="1"/>
    <xf numFmtId="0" fontId="7" fillId="4" borderId="17" xfId="3" applyFont="1" applyFill="1" applyBorder="1"/>
    <xf numFmtId="49" fontId="7" fillId="4" borderId="12" xfId="3" quotePrefix="1" applyNumberFormat="1" applyFont="1" applyFill="1" applyBorder="1" applyAlignment="1">
      <alignment horizontal="center"/>
    </xf>
    <xf numFmtId="0" fontId="7" fillId="4" borderId="13" xfId="3" applyFont="1" applyFill="1" applyBorder="1"/>
    <xf numFmtId="0" fontId="33" fillId="4" borderId="13" xfId="0" applyFont="1" applyFill="1" applyBorder="1"/>
    <xf numFmtId="0" fontId="7" fillId="4" borderId="18" xfId="3" applyFont="1" applyFill="1" applyBorder="1"/>
    <xf numFmtId="0" fontId="7" fillId="4" borderId="5" xfId="3" applyFont="1" applyFill="1" applyBorder="1" applyAlignment="1">
      <alignment horizontal="center"/>
    </xf>
    <xf numFmtId="0" fontId="31" fillId="4" borderId="18" xfId="3" applyFill="1" applyBorder="1"/>
    <xf numFmtId="49" fontId="7" fillId="4" borderId="39" xfId="3" quotePrefix="1" applyNumberFormat="1" applyFont="1" applyFill="1" applyBorder="1" applyAlignment="1">
      <alignment horizontal="center"/>
    </xf>
    <xf numFmtId="0" fontId="7" fillId="4" borderId="16" xfId="3" applyFont="1" applyFill="1" applyBorder="1"/>
    <xf numFmtId="0" fontId="33" fillId="4" borderId="16" xfId="0" applyFont="1" applyFill="1" applyBorder="1"/>
    <xf numFmtId="0" fontId="31" fillId="4" borderId="19" xfId="3" applyFill="1" applyBorder="1"/>
    <xf numFmtId="49" fontId="7" fillId="0" borderId="49" xfId="3" quotePrefix="1" applyNumberFormat="1" applyFont="1" applyBorder="1" applyAlignment="1">
      <alignment horizontal="center"/>
    </xf>
    <xf numFmtId="0" fontId="7" fillId="0" borderId="23" xfId="3" applyFont="1" applyBorder="1"/>
    <xf numFmtId="0" fontId="7" fillId="4" borderId="23" xfId="3" applyFont="1" applyFill="1" applyBorder="1"/>
    <xf numFmtId="0" fontId="33" fillId="0" borderId="23" xfId="0" applyFont="1" applyBorder="1"/>
    <xf numFmtId="0" fontId="0" fillId="0" borderId="23" xfId="0" applyBorder="1"/>
    <xf numFmtId="0" fontId="31" fillId="0" borderId="45" xfId="3" applyBorder="1"/>
    <xf numFmtId="49" fontId="7" fillId="4" borderId="49" xfId="3" quotePrefix="1" applyNumberFormat="1" applyFont="1" applyFill="1" applyBorder="1" applyAlignment="1">
      <alignment horizontal="center"/>
    </xf>
    <xf numFmtId="0" fontId="31" fillId="4" borderId="23" xfId="3" applyFill="1" applyBorder="1" applyAlignment="1">
      <alignment horizontal="center"/>
    </xf>
    <xf numFmtId="0" fontId="31" fillId="4" borderId="23" xfId="3" applyFill="1" applyBorder="1"/>
    <xf numFmtId="0" fontId="31" fillId="4" borderId="45" xfId="3" applyFill="1" applyBorder="1"/>
    <xf numFmtId="0" fontId="4" fillId="4" borderId="7" xfId="3" applyFont="1" applyFill="1" applyBorder="1"/>
    <xf numFmtId="0" fontId="33" fillId="4" borderId="23" xfId="0" applyFont="1" applyFill="1" applyBorder="1"/>
    <xf numFmtId="0" fontId="2" fillId="4" borderId="3" xfId="3" applyFont="1" applyFill="1" applyBorder="1"/>
    <xf numFmtId="44" fontId="0" fillId="0" borderId="0" xfId="0" applyNumberFormat="1"/>
    <xf numFmtId="10" fontId="14" fillId="0" borderId="0" xfId="184" applyNumberFormat="1" applyFont="1" applyFill="1" applyBorder="1" applyAlignment="1">
      <alignment horizontal="right"/>
    </xf>
    <xf numFmtId="165" fontId="14" fillId="0" borderId="50" xfId="1" applyNumberFormat="1" applyFont="1" applyFill="1" applyBorder="1" applyAlignment="1"/>
    <xf numFmtId="0" fontId="27" fillId="3" borderId="51" xfId="1" applyNumberFormat="1" applyFont="1" applyFill="1" applyBorder="1" applyAlignment="1">
      <alignment horizontal="center"/>
    </xf>
    <xf numFmtId="0" fontId="25" fillId="0" borderId="46" xfId="0" quotePrefix="1" applyFont="1" applyFill="1" applyBorder="1" applyAlignment="1">
      <alignment horizontal="center"/>
    </xf>
    <xf numFmtId="0" fontId="26" fillId="0" borderId="7" xfId="0" applyFont="1" applyFill="1" applyBorder="1"/>
    <xf numFmtId="165" fontId="20" fillId="6" borderId="8" xfId="1" applyNumberFormat="1" applyFont="1" applyFill="1" applyBorder="1" applyAlignment="1">
      <alignment horizontal="right"/>
    </xf>
    <xf numFmtId="165" fontId="14" fillId="0" borderId="52" xfId="1" applyNumberFormat="1" applyFont="1" applyFill="1" applyBorder="1" applyAlignment="1"/>
    <xf numFmtId="0" fontId="21" fillId="3" borderId="20" xfId="0" applyFont="1" applyFill="1" applyBorder="1" applyAlignment="1" applyProtection="1">
      <alignment horizontal="center" vertical="center" wrapText="1"/>
      <protection locked="0"/>
    </xf>
    <xf numFmtId="165" fontId="22" fillId="0" borderId="11" xfId="1" applyNumberFormat="1" applyFont="1" applyFill="1" applyBorder="1" applyAlignment="1">
      <alignment horizontal="right"/>
    </xf>
    <xf numFmtId="165" fontId="22" fillId="0" borderId="50" xfId="1" applyNumberFormat="1" applyFont="1" applyFill="1" applyBorder="1" applyAlignment="1">
      <alignment horizontal="right"/>
    </xf>
    <xf numFmtId="165" fontId="22" fillId="0" borderId="52" xfId="1" applyNumberFormat="1" applyFont="1" applyFill="1" applyBorder="1" applyAlignment="1">
      <alignment horizontal="right"/>
    </xf>
    <xf numFmtId="0" fontId="29" fillId="0" borderId="0" xfId="0" applyFont="1" applyFill="1" applyBorder="1"/>
    <xf numFmtId="0" fontId="39" fillId="0" borderId="0" xfId="0" applyFont="1" applyFill="1" applyBorder="1" applyAlignment="1" applyProtection="1">
      <alignment horizontal="center" vertical="center" wrapText="1"/>
      <protection locked="0"/>
    </xf>
    <xf numFmtId="168" fontId="29" fillId="0" borderId="0" xfId="174" applyNumberFormat="1" applyFont="1" applyFill="1" applyBorder="1" applyAlignment="1">
      <alignment vertical="center"/>
    </xf>
    <xf numFmtId="169" fontId="29" fillId="0" borderId="0" xfId="174" applyNumberFormat="1" applyFont="1" applyFill="1" applyBorder="1" applyAlignment="1">
      <alignment vertical="center"/>
    </xf>
    <xf numFmtId="44" fontId="29" fillId="0" borderId="0" xfId="0" applyNumberFormat="1" applyFont="1" applyFill="1" applyBorder="1" applyAlignment="1">
      <alignment horizontal="center" vertical="center"/>
    </xf>
    <xf numFmtId="171" fontId="29" fillId="0" borderId="0" xfId="0" applyNumberFormat="1" applyFont="1" applyFill="1" applyBorder="1" applyAlignment="1">
      <alignment vertical="center"/>
    </xf>
    <xf numFmtId="167" fontId="39" fillId="0" borderId="0" xfId="0" applyNumberFormat="1" applyFont="1" applyFill="1" applyBorder="1" applyAlignment="1">
      <alignment vertical="center"/>
    </xf>
    <xf numFmtId="171" fontId="39" fillId="0" borderId="0" xfId="0" applyNumberFormat="1" applyFont="1" applyFill="1" applyBorder="1" applyAlignment="1">
      <alignment vertical="center"/>
    </xf>
    <xf numFmtId="0" fontId="14" fillId="0" borderId="0" xfId="0" applyFont="1" applyFill="1" applyBorder="1"/>
    <xf numFmtId="0" fontId="39" fillId="0" borderId="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38" fillId="7" borderId="0" xfId="0" applyFont="1" applyFill="1" applyAlignment="1">
      <alignment horizontal="center" vertical="center"/>
    </xf>
    <xf numFmtId="0" fontId="21" fillId="3" borderId="4" xfId="0" applyFont="1" applyFill="1" applyBorder="1" applyAlignment="1">
      <alignment horizontal="center" vertical="center" wrapText="1"/>
    </xf>
    <xf numFmtId="0" fontId="21" fillId="3" borderId="5" xfId="0" applyFont="1" applyFill="1" applyBorder="1" applyAlignment="1">
      <alignment horizontal="center" vertical="center" wrapText="1"/>
    </xf>
    <xf numFmtId="0" fontId="21" fillId="3" borderId="25" xfId="0" applyFont="1" applyFill="1" applyBorder="1" applyAlignment="1">
      <alignment horizontal="center" vertical="center" wrapText="1"/>
    </xf>
    <xf numFmtId="0" fontId="21" fillId="3" borderId="26" xfId="0" applyFont="1" applyFill="1" applyBorder="1" applyAlignment="1">
      <alignment horizontal="center" vertical="center" wrapText="1"/>
    </xf>
    <xf numFmtId="166" fontId="20" fillId="3" borderId="27" xfId="0" applyNumberFormat="1" applyFont="1" applyFill="1" applyBorder="1" applyAlignment="1">
      <alignment horizontal="center"/>
    </xf>
    <xf numFmtId="166" fontId="20" fillId="3" borderId="28" xfId="0" applyNumberFormat="1" applyFont="1" applyFill="1" applyBorder="1" applyAlignment="1">
      <alignment horizontal="center"/>
    </xf>
    <xf numFmtId="0" fontId="18" fillId="0" borderId="0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166" fontId="20" fillId="3" borderId="14" xfId="0" applyNumberFormat="1" applyFont="1" applyFill="1" applyBorder="1" applyAlignment="1">
      <alignment horizontal="center"/>
    </xf>
    <xf numFmtId="166" fontId="20" fillId="3" borderId="15" xfId="0" applyNumberFormat="1" applyFont="1" applyFill="1" applyBorder="1" applyAlignment="1">
      <alignment horizontal="center"/>
    </xf>
    <xf numFmtId="0" fontId="19" fillId="5" borderId="43" xfId="0" applyFont="1" applyFill="1" applyBorder="1" applyAlignment="1">
      <alignment horizontal="center" vertical="center"/>
    </xf>
    <xf numFmtId="0" fontId="19" fillId="5" borderId="31" xfId="0" applyFont="1" applyFill="1" applyBorder="1" applyAlignment="1">
      <alignment horizontal="center" vertical="center"/>
    </xf>
    <xf numFmtId="0" fontId="19" fillId="5" borderId="32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5" fillId="5" borderId="33" xfId="0" applyFont="1" applyFill="1" applyBorder="1" applyAlignment="1">
      <alignment horizontal="center" vertical="center" wrapText="1"/>
    </xf>
    <xf numFmtId="0" fontId="15" fillId="5" borderId="44" xfId="0" applyFont="1" applyFill="1" applyBorder="1" applyAlignment="1">
      <alignment horizontal="center" vertical="center" wrapText="1"/>
    </xf>
    <xf numFmtId="0" fontId="15" fillId="5" borderId="21" xfId="0" applyFont="1" applyFill="1" applyBorder="1" applyAlignment="1">
      <alignment horizontal="center" vertical="center" wrapText="1"/>
    </xf>
    <xf numFmtId="0" fontId="15" fillId="5" borderId="42" xfId="0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19" fillId="5" borderId="44" xfId="0" applyFont="1" applyFill="1" applyBorder="1" applyAlignment="1">
      <alignment horizontal="center" vertical="center"/>
    </xf>
    <xf numFmtId="0" fontId="19" fillId="5" borderId="21" xfId="0" applyFont="1" applyFill="1" applyBorder="1" applyAlignment="1">
      <alignment horizontal="center" vertical="center"/>
    </xf>
  </cellXfs>
  <cellStyles count="185">
    <cellStyle name="Currency_Sheet1" xfId="175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Millares" xfId="1" builtinId="3"/>
    <cellStyle name="Millares 2" xfId="177"/>
    <cellStyle name="Millares 3" xfId="178"/>
    <cellStyle name="Millares 4" xfId="176"/>
    <cellStyle name="Moneda 2" xfId="174"/>
    <cellStyle name="Moneda 3" xfId="180"/>
    <cellStyle name="Moneda 4" xfId="179"/>
    <cellStyle name="Normal" xfId="0" builtinId="0"/>
    <cellStyle name="Normal 2" xfId="3"/>
    <cellStyle name="Normal 2 2" xfId="181"/>
    <cellStyle name="Normal 3" xfId="182"/>
    <cellStyle name="Normal_TIJUANA FORMATO UBICACION FOTOCOPIADO(1)" xfId="2"/>
    <cellStyle name="Porcentaje" xfId="184" builtinId="5"/>
    <cellStyle name="Porcentual 2" xfId="183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AEC84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zoomScale="110" zoomScaleNormal="110" zoomScalePageLayoutView="125" workbookViewId="0">
      <selection activeCell="A9" sqref="A9:K13"/>
    </sheetView>
  </sheetViews>
  <sheetFormatPr baseColWidth="10" defaultColWidth="9.140625" defaultRowHeight="12.75" x14ac:dyDescent="0.2"/>
  <cols>
    <col min="1" max="1" width="7.85546875" bestFit="1" customWidth="1"/>
    <col min="2" max="2" width="18.42578125" customWidth="1"/>
    <col min="3" max="3" width="20.42578125" customWidth="1"/>
    <col min="4" max="6" width="5.42578125" customWidth="1"/>
    <col min="7" max="7" width="5.5703125" bestFit="1" customWidth="1"/>
    <col min="8" max="8" width="4.42578125" bestFit="1" customWidth="1"/>
    <col min="9" max="9" width="7.7109375" bestFit="1" customWidth="1"/>
    <col min="10" max="10" width="5.7109375" bestFit="1" customWidth="1"/>
    <col min="11" max="11" width="5.7109375" customWidth="1"/>
    <col min="12" max="12" width="5.42578125" bestFit="1" customWidth="1"/>
    <col min="13" max="13" width="8.42578125" customWidth="1"/>
    <col min="14" max="14" width="9.140625" customWidth="1"/>
    <col min="15" max="15" width="10.85546875" bestFit="1" customWidth="1"/>
    <col min="16" max="16" width="11" bestFit="1" customWidth="1"/>
    <col min="17" max="17" width="2" customWidth="1"/>
    <col min="20" max="20" width="10.7109375" bestFit="1" customWidth="1"/>
  </cols>
  <sheetData>
    <row r="1" spans="1:20" ht="18.75" customHeight="1" x14ac:dyDescent="0.2">
      <c r="A1" s="481" t="s">
        <v>671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481"/>
      <c r="O1" s="481"/>
      <c r="P1" s="481"/>
    </row>
    <row r="2" spans="1:20" ht="18.75" customHeight="1" x14ac:dyDescent="0.2">
      <c r="A2" s="481" t="s">
        <v>672</v>
      </c>
      <c r="B2" s="481"/>
      <c r="C2" s="481"/>
      <c r="D2" s="481"/>
      <c r="E2" s="481"/>
      <c r="F2" s="481"/>
      <c r="G2" s="481"/>
      <c r="H2" s="481"/>
      <c r="I2" s="481"/>
      <c r="J2" s="481"/>
      <c r="K2" s="481"/>
      <c r="L2" s="481"/>
      <c r="M2" s="481"/>
      <c r="N2" s="481"/>
      <c r="O2" s="481"/>
      <c r="P2" s="481"/>
    </row>
    <row r="3" spans="1:20" ht="18.75" customHeight="1" x14ac:dyDescent="0.2">
      <c r="A3" s="481" t="s">
        <v>673</v>
      </c>
      <c r="B3" s="481"/>
      <c r="C3" s="481"/>
      <c r="D3" s="481"/>
      <c r="E3" s="481"/>
      <c r="F3" s="481"/>
      <c r="G3" s="481"/>
      <c r="H3" s="481"/>
      <c r="I3" s="481"/>
      <c r="J3" s="481"/>
      <c r="K3" s="481"/>
      <c r="L3" s="481"/>
      <c r="M3" s="481"/>
      <c r="N3" s="481"/>
      <c r="O3" s="481"/>
      <c r="P3" s="481"/>
    </row>
    <row r="4" spans="1:20" ht="18.75" customHeight="1" x14ac:dyDescent="0.2">
      <c r="A4" s="481" t="s">
        <v>674</v>
      </c>
      <c r="B4" s="481"/>
      <c r="C4" s="481"/>
      <c r="D4" s="481"/>
      <c r="E4" s="481"/>
      <c r="F4" s="481"/>
      <c r="G4" s="481"/>
      <c r="H4" s="481"/>
      <c r="I4" s="481"/>
      <c r="J4" s="481"/>
      <c r="K4" s="481"/>
      <c r="L4" s="481"/>
      <c r="M4" s="481"/>
      <c r="N4" s="481"/>
      <c r="O4" s="481"/>
      <c r="P4" s="481"/>
    </row>
    <row r="5" spans="1:20" ht="18" customHeight="1" x14ac:dyDescent="0.2">
      <c r="A5" s="482" t="s">
        <v>748</v>
      </c>
      <c r="B5" s="482"/>
      <c r="C5" s="482"/>
      <c r="D5" s="482"/>
      <c r="E5" s="482"/>
      <c r="F5" s="482"/>
      <c r="G5" s="482"/>
      <c r="H5" s="482"/>
      <c r="I5" s="482"/>
      <c r="J5" s="482"/>
      <c r="K5" s="482"/>
      <c r="L5" s="482"/>
      <c r="M5" s="482"/>
      <c r="N5" s="482"/>
      <c r="O5" s="482"/>
      <c r="P5" s="482"/>
    </row>
    <row r="6" spans="1:20" ht="16.5" customHeight="1" x14ac:dyDescent="0.2">
      <c r="A6" s="480" t="s">
        <v>683</v>
      </c>
      <c r="B6" s="480"/>
      <c r="C6" s="480"/>
      <c r="D6" s="480"/>
      <c r="E6" s="480"/>
      <c r="F6" s="480"/>
      <c r="G6" s="480"/>
      <c r="H6" s="480"/>
      <c r="I6" s="480"/>
      <c r="J6" s="480"/>
      <c r="K6" s="480"/>
      <c r="L6" s="480"/>
      <c r="M6" s="480"/>
      <c r="N6" s="480"/>
      <c r="O6" s="480"/>
      <c r="P6" s="480"/>
    </row>
    <row r="7" spans="1:20" ht="16.5" customHeight="1" x14ac:dyDescent="0.2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84"/>
      <c r="L7" s="122"/>
    </row>
    <row r="8" spans="1:20" ht="27" customHeight="1" thickBot="1" x14ac:dyDescent="0.3">
      <c r="A8" s="136"/>
      <c r="B8" s="136"/>
      <c r="C8" s="136"/>
      <c r="D8" s="136"/>
      <c r="E8" s="136"/>
      <c r="F8" s="136"/>
      <c r="G8" s="136"/>
      <c r="H8" s="136"/>
      <c r="I8" s="136"/>
      <c r="J8" s="136"/>
      <c r="K8" s="136"/>
      <c r="L8" s="123"/>
      <c r="M8" s="479"/>
      <c r="N8" s="479"/>
      <c r="O8" s="470"/>
      <c r="P8" s="470"/>
    </row>
    <row r="9" spans="1:20" ht="39.950000000000003" customHeight="1" x14ac:dyDescent="0.2">
      <c r="A9" s="185" t="s">
        <v>675</v>
      </c>
      <c r="B9" s="124" t="s">
        <v>676</v>
      </c>
      <c r="C9" s="124" t="s">
        <v>677</v>
      </c>
      <c r="D9" s="139" t="s">
        <v>52</v>
      </c>
      <c r="E9" s="139" t="s">
        <v>53</v>
      </c>
      <c r="F9" s="139" t="s">
        <v>54</v>
      </c>
      <c r="G9" s="143" t="s">
        <v>44</v>
      </c>
      <c r="H9" s="198" t="s">
        <v>621</v>
      </c>
      <c r="I9" s="139" t="s">
        <v>549</v>
      </c>
      <c r="J9" s="139" t="s">
        <v>550</v>
      </c>
      <c r="K9" s="143" t="s">
        <v>685</v>
      </c>
      <c r="L9" s="125"/>
      <c r="M9" s="471"/>
      <c r="N9" s="471"/>
      <c r="O9" s="471"/>
      <c r="P9" s="471"/>
    </row>
    <row r="10" spans="1:20" ht="39.950000000000003" customHeight="1" x14ac:dyDescent="0.2">
      <c r="A10" s="186">
        <v>1</v>
      </c>
      <c r="B10" s="164" t="s">
        <v>48</v>
      </c>
      <c r="C10" s="165" t="s">
        <v>680</v>
      </c>
      <c r="D10" s="166">
        <f>'DETALLE IMPRESORA SCANER'!C22</f>
        <v>163</v>
      </c>
      <c r="E10" s="166">
        <f>'DETALLE IMPRESORA SCANER'!D22</f>
        <v>30</v>
      </c>
      <c r="F10" s="166">
        <f>'DETALLE IMPRESORA SCANER'!E22</f>
        <v>14</v>
      </c>
      <c r="G10" s="187">
        <f>SUM(D10:F10)</f>
        <v>207</v>
      </c>
      <c r="H10" s="199">
        <f>'DETALLE IMPRESORA SCANER'!G22</f>
        <v>78</v>
      </c>
      <c r="I10" s="166">
        <f>'DETALLE IMPRESORA SCANER'!H22</f>
        <v>48</v>
      </c>
      <c r="J10" s="166">
        <f>'DETALLE IMPRESORA SCANER'!I22</f>
        <v>21</v>
      </c>
      <c r="K10" s="200">
        <f>'ok PAQUETE 01 MXL'!F226</f>
        <v>1</v>
      </c>
      <c r="L10" s="163"/>
      <c r="M10" s="472"/>
      <c r="N10" s="473"/>
      <c r="O10" s="474"/>
      <c r="P10" s="475"/>
    </row>
    <row r="11" spans="1:20" ht="39.950000000000003" customHeight="1" x14ac:dyDescent="0.2">
      <c r="A11" s="186">
        <v>2</v>
      </c>
      <c r="B11" s="164" t="s">
        <v>49</v>
      </c>
      <c r="C11" s="165" t="s">
        <v>678</v>
      </c>
      <c r="D11" s="167">
        <f>'DETALLE IMPRESORA SCANER'!N22</f>
        <v>133</v>
      </c>
      <c r="E11" s="167">
        <f>'DETALLE IMPRESORA SCANER'!O22</f>
        <v>22</v>
      </c>
      <c r="F11" s="167">
        <f>'DETALLE IMPRESORA SCANER'!P22</f>
        <v>18</v>
      </c>
      <c r="G11" s="188">
        <f>SUM(D11:F11)</f>
        <v>173</v>
      </c>
      <c r="H11" s="201">
        <f>'DETALLE IMPRESORA SCANER'!R22</f>
        <v>77</v>
      </c>
      <c r="I11" s="167">
        <f>'DETALLE IMPRESORA SCANER'!S22</f>
        <v>23</v>
      </c>
      <c r="J11" s="167">
        <f>'DETALLE IMPRESORA SCANER'!T22</f>
        <v>18</v>
      </c>
      <c r="K11" s="202">
        <f>'ok PAQUETE 02 TJ'!F193</f>
        <v>3</v>
      </c>
      <c r="L11" s="163"/>
      <c r="M11" s="472"/>
      <c r="N11" s="473"/>
      <c r="O11" s="474"/>
      <c r="P11" s="475"/>
    </row>
    <row r="12" spans="1:20" ht="39.950000000000003" customHeight="1" thickBot="1" x14ac:dyDescent="0.25">
      <c r="A12" s="189">
        <v>3</v>
      </c>
      <c r="B12" s="190" t="s">
        <v>50</v>
      </c>
      <c r="C12" s="191" t="s">
        <v>680</v>
      </c>
      <c r="D12" s="192">
        <f>'DETALLE IMPRESORA SCANER'!Y22</f>
        <v>43</v>
      </c>
      <c r="E12" s="192">
        <f>'DETALLE IMPRESORA SCANER'!Z22</f>
        <v>31</v>
      </c>
      <c r="F12" s="192">
        <f>'DETALLE IMPRESORA SCANER'!AA22</f>
        <v>0</v>
      </c>
      <c r="G12" s="193">
        <f>SUM(D12:F12)</f>
        <v>74</v>
      </c>
      <c r="H12" s="203">
        <f>'DETALLE IMPRESORA SCANER'!AC22</f>
        <v>27</v>
      </c>
      <c r="I12" s="204">
        <f>'DETALLE IMPRESORA SCANER'!AD22</f>
        <v>10</v>
      </c>
      <c r="J12" s="204">
        <f>'DETALLE IMPRESORA SCANER'!AE22</f>
        <v>8</v>
      </c>
      <c r="K12" s="205">
        <v>0</v>
      </c>
      <c r="L12" s="163"/>
      <c r="M12" s="472"/>
      <c r="N12" s="473"/>
      <c r="O12" s="474"/>
      <c r="P12" s="475"/>
    </row>
    <row r="13" spans="1:20" ht="39.950000000000003" customHeight="1" thickBot="1" x14ac:dyDescent="0.3">
      <c r="A13" s="126"/>
      <c r="B13" s="127"/>
      <c r="C13" s="194" t="s">
        <v>679</v>
      </c>
      <c r="D13" s="195">
        <f t="shared" ref="D13:J13" si="0">SUM(D10:D12)</f>
        <v>339</v>
      </c>
      <c r="E13" s="196">
        <f t="shared" si="0"/>
        <v>83</v>
      </c>
      <c r="F13" s="196">
        <f t="shared" si="0"/>
        <v>32</v>
      </c>
      <c r="G13" s="197">
        <f t="shared" si="0"/>
        <v>454</v>
      </c>
      <c r="H13" s="206">
        <f t="shared" si="0"/>
        <v>182</v>
      </c>
      <c r="I13" s="196">
        <f t="shared" si="0"/>
        <v>81</v>
      </c>
      <c r="J13" s="196">
        <f t="shared" si="0"/>
        <v>47</v>
      </c>
      <c r="K13" s="197">
        <f t="shared" ref="K13" si="1">SUM(K10:K12)</f>
        <v>4</v>
      </c>
      <c r="L13" s="163"/>
      <c r="M13" s="470"/>
      <c r="N13" s="470"/>
      <c r="O13" s="476"/>
      <c r="P13" s="477"/>
      <c r="T13" s="458"/>
    </row>
    <row r="14" spans="1:20" ht="14.25" customHeight="1" x14ac:dyDescent="0.25">
      <c r="A14" s="128"/>
      <c r="B14" s="129"/>
      <c r="C14" s="129"/>
      <c r="D14" s="129"/>
      <c r="E14" s="129"/>
      <c r="F14" s="130"/>
      <c r="G14" s="131"/>
      <c r="H14" s="131"/>
      <c r="I14" s="131"/>
      <c r="J14" s="131"/>
      <c r="K14" s="131"/>
      <c r="L14" s="132"/>
      <c r="M14" s="5"/>
      <c r="N14" s="5"/>
      <c r="O14" s="5"/>
      <c r="P14" s="5"/>
    </row>
    <row r="15" spans="1:20" ht="17.25" customHeight="1" x14ac:dyDescent="0.25">
      <c r="A15" s="133"/>
      <c r="B15" s="133"/>
      <c r="C15" s="129"/>
      <c r="D15" s="129"/>
      <c r="E15" s="129"/>
      <c r="F15" s="129"/>
      <c r="G15" s="129"/>
      <c r="H15" s="129"/>
      <c r="I15" s="129"/>
      <c r="J15" s="129"/>
      <c r="K15" s="129"/>
      <c r="L15" s="134"/>
      <c r="M15" s="478"/>
      <c r="N15" s="478"/>
      <c r="O15" s="135"/>
      <c r="P15" s="135"/>
    </row>
    <row r="16" spans="1:20" x14ac:dyDescent="0.2">
      <c r="M16" s="5"/>
      <c r="N16" s="5"/>
      <c r="O16" s="5"/>
      <c r="P16" s="5"/>
    </row>
  </sheetData>
  <mergeCells count="6">
    <mergeCell ref="A6:P6"/>
    <mergeCell ref="A1:P1"/>
    <mergeCell ref="A2:P2"/>
    <mergeCell ref="A3:P3"/>
    <mergeCell ref="A4:P4"/>
    <mergeCell ref="A5:P5"/>
  </mergeCells>
  <printOptions horizontalCentered="1"/>
  <pageMargins left="0.19685039370078741" right="0.19685039370078741" top="0.19685039370078741" bottom="0.19685039370078741" header="0" footer="0"/>
  <pageSetup scale="9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52"/>
  <sheetViews>
    <sheetView zoomScale="70" zoomScaleNormal="70" zoomScaleSheetLayoutView="100" zoomScalePageLayoutView="125" workbookViewId="0">
      <selection sqref="A1:AD1"/>
    </sheetView>
  </sheetViews>
  <sheetFormatPr baseColWidth="10" defaultColWidth="9.140625" defaultRowHeight="12.75" x14ac:dyDescent="0.2"/>
  <cols>
    <col min="1" max="1" width="2.7109375" bestFit="1" customWidth="1"/>
    <col min="2" max="2" width="7.42578125" bestFit="1" customWidth="1"/>
    <col min="3" max="3" width="4.7109375" bestFit="1" customWidth="1"/>
    <col min="4" max="5" width="4.42578125" customWidth="1"/>
    <col min="6" max="6" width="5.5703125" bestFit="1" customWidth="1"/>
    <col min="7" max="7" width="4.7109375" bestFit="1" customWidth="1"/>
    <col min="8" max="8" width="4.85546875" bestFit="1" customWidth="1"/>
    <col min="9" max="9" width="6.28515625" bestFit="1" customWidth="1"/>
    <col min="10" max="10" width="5.85546875" bestFit="1" customWidth="1"/>
    <col min="11" max="11" width="3" customWidth="1"/>
    <col min="12" max="12" width="2.7109375" bestFit="1" customWidth="1"/>
    <col min="13" max="13" width="7.42578125" customWidth="1"/>
    <col min="14" max="16" width="4.42578125" customWidth="1"/>
    <col min="17" max="17" width="5.28515625" bestFit="1" customWidth="1"/>
    <col min="18" max="18" width="4.42578125" bestFit="1" customWidth="1"/>
    <col min="19" max="19" width="4.85546875" bestFit="1" customWidth="1"/>
    <col min="20" max="20" width="5.7109375" bestFit="1" customWidth="1"/>
    <col min="21" max="21" width="5.85546875" bestFit="1" customWidth="1"/>
    <col min="22" max="22" width="2.140625" bestFit="1" customWidth="1"/>
    <col min="23" max="23" width="2.7109375" customWidth="1"/>
    <col min="24" max="24" width="7.42578125" customWidth="1"/>
    <col min="25" max="27" width="4.42578125" customWidth="1"/>
    <col min="28" max="28" width="5.28515625" bestFit="1" customWidth="1"/>
    <col min="29" max="29" width="4.42578125" bestFit="1" customWidth="1"/>
    <col min="30" max="30" width="4.85546875" bestFit="1" customWidth="1"/>
    <col min="31" max="31" width="5.7109375" bestFit="1" customWidth="1"/>
    <col min="32" max="32" width="6.7109375" customWidth="1"/>
    <col min="33" max="33" width="8" customWidth="1"/>
    <col min="34" max="34" width="6.85546875" customWidth="1"/>
    <col min="35" max="35" width="7.85546875" customWidth="1"/>
    <col min="36" max="36" width="7.7109375" customWidth="1"/>
    <col min="37" max="37" width="5.7109375" customWidth="1"/>
    <col min="38" max="38" width="7.42578125" customWidth="1"/>
    <col min="39" max="39" width="7.42578125" bestFit="1" customWidth="1"/>
    <col min="40" max="40" width="6.140625" bestFit="1" customWidth="1"/>
    <col min="41" max="41" width="10.28515625" bestFit="1" customWidth="1"/>
    <col min="42" max="42" width="6.140625" bestFit="1" customWidth="1"/>
    <col min="43" max="43" width="5.85546875" bestFit="1" customWidth="1"/>
  </cols>
  <sheetData>
    <row r="1" spans="1:39" ht="19.5" customHeight="1" x14ac:dyDescent="0.2">
      <c r="A1" s="480" t="s">
        <v>749</v>
      </c>
      <c r="B1" s="480"/>
      <c r="C1" s="480"/>
      <c r="D1" s="480"/>
      <c r="E1" s="480"/>
      <c r="F1" s="480"/>
      <c r="G1" s="480"/>
      <c r="H1" s="480"/>
      <c r="I1" s="480"/>
      <c r="J1" s="480"/>
      <c r="K1" s="480"/>
      <c r="L1" s="480"/>
      <c r="M1" s="480"/>
      <c r="N1" s="480"/>
      <c r="O1" s="480"/>
      <c r="P1" s="480"/>
      <c r="Q1" s="480"/>
      <c r="R1" s="480"/>
      <c r="S1" s="480"/>
      <c r="T1" s="480"/>
      <c r="U1" s="480"/>
      <c r="V1" s="480"/>
      <c r="W1" s="480"/>
      <c r="X1" s="480"/>
      <c r="Y1" s="480"/>
      <c r="Z1" s="480"/>
      <c r="AA1" s="480"/>
      <c r="AB1" s="480"/>
      <c r="AC1" s="480"/>
      <c r="AD1" s="480"/>
      <c r="AE1" s="75"/>
    </row>
    <row r="2" spans="1:39" ht="15.75" customHeight="1" x14ac:dyDescent="0.2">
      <c r="A2" s="481" t="s">
        <v>47</v>
      </c>
      <c r="B2" s="481"/>
      <c r="C2" s="481"/>
      <c r="D2" s="481"/>
      <c r="E2" s="481"/>
      <c r="F2" s="481"/>
      <c r="G2" s="481"/>
      <c r="H2" s="481"/>
      <c r="I2" s="481"/>
      <c r="J2" s="278"/>
      <c r="K2" s="23"/>
      <c r="L2" s="481" t="s">
        <v>681</v>
      </c>
      <c r="M2" s="481"/>
      <c r="N2" s="481"/>
      <c r="O2" s="481"/>
      <c r="P2" s="481"/>
      <c r="Q2" s="481"/>
      <c r="R2" s="481"/>
      <c r="S2" s="481"/>
      <c r="T2" s="481"/>
      <c r="U2" s="278"/>
      <c r="V2" s="23"/>
      <c r="W2" s="481" t="s">
        <v>682</v>
      </c>
      <c r="X2" s="481"/>
      <c r="Y2" s="481"/>
      <c r="Z2" s="481"/>
      <c r="AA2" s="481"/>
      <c r="AB2" s="481"/>
      <c r="AC2" s="481"/>
      <c r="AD2" s="481"/>
      <c r="AE2" s="74"/>
      <c r="AF2" s="4"/>
    </row>
    <row r="3" spans="1:39" ht="16.5" customHeight="1" thickBot="1" x14ac:dyDescent="0.25">
      <c r="A3" s="489" t="s">
        <v>48</v>
      </c>
      <c r="B3" s="489"/>
      <c r="C3" s="489"/>
      <c r="D3" s="489"/>
      <c r="E3" s="489"/>
      <c r="F3" s="489"/>
      <c r="G3" s="489"/>
      <c r="H3" s="489"/>
      <c r="I3" s="489"/>
      <c r="J3" s="280"/>
      <c r="K3" s="22"/>
      <c r="L3" s="490" t="s">
        <v>49</v>
      </c>
      <c r="M3" s="490"/>
      <c r="N3" s="490"/>
      <c r="O3" s="490"/>
      <c r="P3" s="490"/>
      <c r="Q3" s="490"/>
      <c r="R3" s="490"/>
      <c r="S3" s="490"/>
      <c r="T3" s="490"/>
      <c r="U3" s="280"/>
      <c r="V3" s="22"/>
      <c r="W3" s="489" t="s">
        <v>50</v>
      </c>
      <c r="X3" s="489"/>
      <c r="Y3" s="489"/>
      <c r="Z3" s="489"/>
      <c r="AA3" s="489"/>
      <c r="AB3" s="489"/>
      <c r="AC3" s="489"/>
      <c r="AD3" s="489"/>
      <c r="AE3" s="76"/>
      <c r="AF3" s="4"/>
      <c r="AM3" s="17"/>
    </row>
    <row r="4" spans="1:39" ht="25.5" customHeight="1" thickBot="1" x14ac:dyDescent="0.3">
      <c r="A4" s="483" t="s">
        <v>51</v>
      </c>
      <c r="B4" s="484"/>
      <c r="C4" s="139" t="s">
        <v>52</v>
      </c>
      <c r="D4" s="139" t="s">
        <v>53</v>
      </c>
      <c r="E4" s="139" t="s">
        <v>54</v>
      </c>
      <c r="F4" s="143" t="s">
        <v>44</v>
      </c>
      <c r="G4" s="148" t="s">
        <v>621</v>
      </c>
      <c r="H4" s="139" t="s">
        <v>549</v>
      </c>
      <c r="I4" s="143" t="s">
        <v>550</v>
      </c>
      <c r="J4" s="143" t="s">
        <v>685</v>
      </c>
      <c r="K4" s="9"/>
      <c r="L4" s="485" t="s">
        <v>51</v>
      </c>
      <c r="M4" s="486"/>
      <c r="N4" s="25" t="s">
        <v>52</v>
      </c>
      <c r="O4" s="25" t="s">
        <v>53</v>
      </c>
      <c r="P4" s="25" t="s">
        <v>54</v>
      </c>
      <c r="Q4" s="26" t="s">
        <v>44</v>
      </c>
      <c r="R4" s="152" t="s">
        <v>621</v>
      </c>
      <c r="S4" s="110" t="s">
        <v>549</v>
      </c>
      <c r="T4" s="110" t="s">
        <v>550</v>
      </c>
      <c r="U4" s="466" t="s">
        <v>685</v>
      </c>
      <c r="V4" s="9"/>
      <c r="W4" s="485" t="s">
        <v>51</v>
      </c>
      <c r="X4" s="486"/>
      <c r="Y4" s="25" t="s">
        <v>52</v>
      </c>
      <c r="Z4" s="25" t="s">
        <v>53</v>
      </c>
      <c r="AA4" s="25" t="s">
        <v>54</v>
      </c>
      <c r="AB4" s="26" t="s">
        <v>44</v>
      </c>
      <c r="AC4" s="152" t="s">
        <v>621</v>
      </c>
      <c r="AD4" s="110" t="s">
        <v>549</v>
      </c>
      <c r="AE4" s="110" t="s">
        <v>550</v>
      </c>
      <c r="AF4" s="466" t="s">
        <v>685</v>
      </c>
      <c r="AG4" s="104"/>
      <c r="AH4" s="8"/>
      <c r="AI4" s="8"/>
      <c r="AJ4" s="8"/>
      <c r="AM4" s="35"/>
    </row>
    <row r="5" spans="1:39" ht="15" customHeight="1" x14ac:dyDescent="0.25">
      <c r="A5" s="140" t="s">
        <v>55</v>
      </c>
      <c r="B5" s="10" t="s">
        <v>56</v>
      </c>
      <c r="C5" s="41">
        <f>SUMPRODUCT(('ok PAQUETE 01 MXL'!A6:A212=A5)*1,('ok PAQUETE 01 MXL'!F6:F212="A")*1)</f>
        <v>6</v>
      </c>
      <c r="D5" s="41">
        <f>SUMPRODUCT(('ok PAQUETE 01 MXL'!A6:A212=A5)*1,('ok PAQUETE 01 MXL'!F6:F212="B")*1)</f>
        <v>1</v>
      </c>
      <c r="E5" s="41">
        <f>SUMPRODUCT(('ok PAQUETE 01 MXL'!A6:A212=A5)*1,('ok PAQUETE 01 MXL'!F6:F212="C")*1)</f>
        <v>0</v>
      </c>
      <c r="F5" s="151">
        <f t="shared" ref="F5:F15" si="0">SUM(C5:E5)</f>
        <v>7</v>
      </c>
      <c r="G5" s="149">
        <f>SUMPRODUCT(('ok PAQUETE 01 MXL'!A6:A212=A5)*1,('ok PAQUETE 01 MXL'!H6:H212="IMPRESORA")*1)</f>
        <v>2</v>
      </c>
      <c r="H5" s="41">
        <f>SUMPRODUCT(('ok PAQUETE 01 MXL'!A6:A212=A5)*1,('ok PAQUETE 01 MXL'!I6:I212="SCANER")*1)</f>
        <v>2</v>
      </c>
      <c r="I5" s="145">
        <f>SUMPRODUCT(('ok PAQUETE 01 MXL'!A6:A212=A5)*1,('ok PAQUETE 01 MXL'!G6:G212="NUEVA")*1)</f>
        <v>1</v>
      </c>
      <c r="J5" s="145">
        <f>SUMPRODUCT(('ok PAQUETE 01 MXL'!$A$6:$A$212=A5)*1,('ok PAQUETE 01 MXL'!$J$6:$J$212="COLOR")*1)</f>
        <v>0</v>
      </c>
      <c r="L5" s="462" t="s">
        <v>55</v>
      </c>
      <c r="M5" s="463" t="s">
        <v>56</v>
      </c>
      <c r="N5" s="71">
        <f>SUMPRODUCT(('ok PAQUETE 02 TJ'!A6:A177=L5)*1,('ok PAQUETE 02 TJ'!F6:F177="A")*1)</f>
        <v>1</v>
      </c>
      <c r="O5" s="71">
        <f>SUMPRODUCT(('ok PAQUETE 02 TJ'!A6:A177=L5)*1,('ok PAQUETE 02 TJ'!F6:F177="B")*1)</f>
        <v>0</v>
      </c>
      <c r="P5" s="71">
        <f>SUMPRODUCT(('ok PAQUETE 02 TJ'!A6:A177=L5)*1,('ok PAQUETE 02 TJ'!F6:F177="C")*1)</f>
        <v>3</v>
      </c>
      <c r="Q5" s="464">
        <f>SUM(N5:P5)</f>
        <v>4</v>
      </c>
      <c r="R5" s="153">
        <f>SUMPRODUCT(('ok PAQUETE 02 TJ'!A6:A178=L5)*1,('ok PAQUETE 02 TJ'!H6:H178="IMPRESORA")*1)</f>
        <v>2</v>
      </c>
      <c r="S5" s="147">
        <f>SUMPRODUCT(('ok PAQUETE 02 TJ'!A6:A178=L5)*1,('ok PAQUETE 02 TJ'!I6:I178="SCANER")*1)</f>
        <v>1</v>
      </c>
      <c r="T5" s="147">
        <f>SUMPRODUCT(('ok PAQUETE 02 TJ'!A6:A178=A5)*1,('ok PAQUETE 02 TJ'!G6:G178="NUEVA")*1)</f>
        <v>3</v>
      </c>
      <c r="U5" s="465">
        <f>SUMPRODUCT(('ok PAQUETE 02 TJ'!$A$6:$A$178=A5)*1,('ok PAQUETE 02 TJ'!$J$6:$J$178="COLOR")*1)</f>
        <v>0</v>
      </c>
      <c r="W5" s="11" t="s">
        <v>55</v>
      </c>
      <c r="X5" s="12" t="s">
        <v>56</v>
      </c>
      <c r="Y5" s="13">
        <f>SUMPRODUCT(('ok PAQUETE 03 EDA'!A6:A70=W5)*1,('ok PAQUETE 03 EDA'!F6:F70="A")*1)</f>
        <v>0</v>
      </c>
      <c r="Z5" s="13">
        <f>SUMPRODUCT(('ok PAQUETE 03 EDA'!A6:A70=W5)*1,('ok PAQUETE 03 EDA'!F6:F70="B")*1)</f>
        <v>3</v>
      </c>
      <c r="AA5" s="13">
        <f>SUMPRODUCT(('ok PAQUETE 03 EDA'!A6:A70=W5)*1,('ok PAQUETE 03 EDA'!F6:F70="C")*1)</f>
        <v>0</v>
      </c>
      <c r="AB5" s="155">
        <f t="shared" ref="AB5:AB15" si="1">SUM(Y5:AA5)</f>
        <v>3</v>
      </c>
      <c r="AC5" s="157">
        <f>SUMPRODUCT(('ok PAQUETE 03 EDA'!A6:A70=W5)*1,('ok PAQUETE 03 EDA'!H6:H70="IMPRESORA")*1)</f>
        <v>2</v>
      </c>
      <c r="AD5" s="112">
        <f>SUMPRODUCT(('ok PAQUETE 03 EDA'!A6:A70=W5)*1,('ok PAQUETE 03 EDA'!I6:I70="SCANER")*1)</f>
        <v>0</v>
      </c>
      <c r="AE5" s="112">
        <f>SUMPRODUCT(('ok PAQUETE 03 EDA'!A6:A70=A5)*1,('ok PAQUETE 03 EDA'!G6:G70="NUEVA")*1)</f>
        <v>0</v>
      </c>
      <c r="AF5" s="469">
        <f>SUMPRODUCT(('ok PAQUETE 03 EDA'!$A$6:$A$79=W5)*1,('ok PAQUETE 03 EDA'!$J$6:$J$79="COLOR")*1)</f>
        <v>0</v>
      </c>
      <c r="AG5" s="4"/>
      <c r="AH5" s="7"/>
      <c r="AI5" s="7"/>
      <c r="AJ5" s="7"/>
      <c r="AM5" s="36"/>
    </row>
    <row r="6" spans="1:39" ht="15" customHeight="1" x14ac:dyDescent="0.25">
      <c r="A6" s="15" t="s">
        <v>57</v>
      </c>
      <c r="B6" s="10" t="s">
        <v>58</v>
      </c>
      <c r="C6" s="41">
        <f>SUMPRODUCT(('ok PAQUETE 01 MXL'!A6:A212=A6)*1,('ok PAQUETE 01 MXL'!F6:F212="A")*1)</f>
        <v>18</v>
      </c>
      <c r="D6" s="41">
        <f>SUMPRODUCT(('ok PAQUETE 01 MXL'!A6:A212=A6)*1,('ok PAQUETE 01 MXL'!F6:F212="B")*1)</f>
        <v>0</v>
      </c>
      <c r="E6" s="41">
        <f>SUMPRODUCT(('ok PAQUETE 01 MXL'!A6:A212=A6)*1,('ok PAQUETE 01 MXL'!F6:F212="C")*1)</f>
        <v>0</v>
      </c>
      <c r="F6" s="151">
        <f t="shared" si="0"/>
        <v>18</v>
      </c>
      <c r="G6" s="149">
        <f>SUMPRODUCT(('ok PAQUETE 01 MXL'!A6:A212=A6)*1,('ok PAQUETE 01 MXL'!H6:H212="IMPRESORA")*1)</f>
        <v>5</v>
      </c>
      <c r="H6" s="41">
        <f>SUMPRODUCT(('ok PAQUETE 01 MXL'!A6:A212=A6)*1,('ok PAQUETE 01 MXL'!I6:I212="SCANER")*1)</f>
        <v>3</v>
      </c>
      <c r="I6" s="145">
        <f>SUMPRODUCT(('ok PAQUETE 01 MXL'!A6:A212=A6)*1,('ok PAQUETE 01 MXL'!G6:G212="NUEVA")*1)</f>
        <v>2</v>
      </c>
      <c r="J6" s="145">
        <f>SUMPRODUCT(('ok PAQUETE 01 MXL'!$A$6:$A$212=A6)*1,('ok PAQUETE 01 MXL'!$J$6:$J$212="COLOR")*1)</f>
        <v>0</v>
      </c>
      <c r="L6" s="15" t="s">
        <v>57</v>
      </c>
      <c r="M6" s="10" t="s">
        <v>58</v>
      </c>
      <c r="N6" s="41">
        <f>SUMPRODUCT(('ok PAQUETE 02 TJ'!A6:A177=L6)*1,('ok PAQUETE 02 TJ'!F6:F177="A")*1)</f>
        <v>5</v>
      </c>
      <c r="O6" s="41">
        <f>SUMPRODUCT(('ok PAQUETE 02 TJ'!A6:A177=L6)*1,('ok PAQUETE 02 TJ'!F6:F177="B")*1)</f>
        <v>1</v>
      </c>
      <c r="P6" s="41">
        <f>SUMPRODUCT(('ok PAQUETE 02 TJ'!A6:A177=L6)*1,('ok PAQUETE 02 TJ'!F6:F177="C")*1)</f>
        <v>1</v>
      </c>
      <c r="Q6" s="156">
        <f>SUM(N6:P6)</f>
        <v>7</v>
      </c>
      <c r="R6" s="149">
        <f>SUMPRODUCT(('ok PAQUETE 02 TJ'!A6:A178=L6)*1,('ok PAQUETE 02 TJ'!H6:H178="IMPRESORA")*1)</f>
        <v>1</v>
      </c>
      <c r="S6" s="146">
        <f>SUMPRODUCT(('ok PAQUETE 02 TJ'!A6:A178=L6)*1,('ok PAQUETE 02 TJ'!I6:I178="SCANER")*1)</f>
        <v>0</v>
      </c>
      <c r="T6" s="147">
        <f>SUMPRODUCT(('ok PAQUETE 02 TJ'!A6:A178=A6)*1,('ok PAQUETE 02 TJ'!G6:G178="NUEVA")*1)</f>
        <v>0</v>
      </c>
      <c r="U6" s="460">
        <f>SUMPRODUCT(('ok PAQUETE 02 TJ'!$A$6:$A$178=A6)*1,('ok PAQUETE 02 TJ'!$J$6:$J$178="COLOR")*1)</f>
        <v>0</v>
      </c>
      <c r="W6" s="15" t="s">
        <v>57</v>
      </c>
      <c r="X6" s="10" t="s">
        <v>58</v>
      </c>
      <c r="Y6" s="14">
        <f>SUMPRODUCT(('ok PAQUETE 03 EDA'!A6:A70=W6)*1,('ok PAQUETE 03 EDA'!F6:F70="A")*1)</f>
        <v>3</v>
      </c>
      <c r="Z6" s="14">
        <f>SUMPRODUCT(('ok PAQUETE 03 EDA'!A6:A70=W6)*1,('ok PAQUETE 03 EDA'!F6:F70="B")*1)</f>
        <v>1</v>
      </c>
      <c r="AA6" s="14">
        <f>SUMPRODUCT(('ok PAQUETE 03 EDA'!A6:A70=W6)*1,('ok PAQUETE 03 EDA'!F6:F70="C")*1)</f>
        <v>0</v>
      </c>
      <c r="AB6" s="156">
        <f t="shared" si="1"/>
        <v>4</v>
      </c>
      <c r="AC6" s="158">
        <f>SUMPRODUCT(('ok PAQUETE 03 EDA'!A6:A70=W6)*1,('ok PAQUETE 03 EDA'!H6:H70="IMPRESORA")*1)</f>
        <v>2</v>
      </c>
      <c r="AD6" s="113">
        <f>SUMPRODUCT(('ok PAQUETE 03 EDA'!A6:A70=W6)*1,('ok PAQUETE 03 EDA'!I6:I70="SCANER")*1)</f>
        <v>1</v>
      </c>
      <c r="AE6" s="467">
        <f>SUMPRODUCT(('ok PAQUETE 03 EDA'!A6:A70=A6)*1,('ok PAQUETE 03 EDA'!G6:G70="NUEVA")*1)</f>
        <v>1</v>
      </c>
      <c r="AF6" s="468">
        <f>SUMPRODUCT(('ok PAQUETE 03 EDA'!$A$6:$A$79=W6)*1,('ok PAQUETE 03 EDA'!$J$6:$J$79="COLOR")*1)</f>
        <v>0</v>
      </c>
      <c r="AG6" s="6"/>
      <c r="AH6" s="6"/>
      <c r="AI6" s="6"/>
      <c r="AJ6" s="6"/>
      <c r="AM6" s="36"/>
    </row>
    <row r="7" spans="1:39" ht="15" customHeight="1" x14ac:dyDescent="0.25">
      <c r="A7" s="15" t="s">
        <v>59</v>
      </c>
      <c r="B7" s="10" t="s">
        <v>60</v>
      </c>
      <c r="C7" s="41">
        <f>SUMPRODUCT(('ok PAQUETE 01 MXL'!A6:A212=A7)*1,('ok PAQUETE 01 MXL'!F6:F212="A")*1)</f>
        <v>19</v>
      </c>
      <c r="D7" s="41">
        <f>SUMPRODUCT(('ok PAQUETE 01 MXL'!A6:A212=A7)*1,('ok PAQUETE 01 MXL'!F6:F212="B")*1)</f>
        <v>3</v>
      </c>
      <c r="E7" s="41">
        <f>SUMPRODUCT(('ok PAQUETE 01 MXL'!A6:A212=A7)*1,('ok PAQUETE 01 MXL'!F6:F212="C")*1)</f>
        <v>2</v>
      </c>
      <c r="F7" s="151">
        <f t="shared" si="0"/>
        <v>24</v>
      </c>
      <c r="G7" s="149">
        <f>SUMPRODUCT(('ok PAQUETE 01 MXL'!A6:A212=A7)*1,('ok PAQUETE 01 MXL'!H6:H212="IMPRESORA")*1)</f>
        <v>24</v>
      </c>
      <c r="H7" s="41">
        <f>SUMPRODUCT(('ok PAQUETE 01 MXL'!A6:A212=A7)*1,('ok PAQUETE 01 MXL'!I6:I212="SCANER")*1)</f>
        <v>24</v>
      </c>
      <c r="I7" s="145">
        <f>SUMPRODUCT(('ok PAQUETE 01 MXL'!A6:A212=A7)*1,('ok PAQUETE 01 MXL'!G6:G212="NUEVA")*1)</f>
        <v>6</v>
      </c>
      <c r="J7" s="145">
        <f>SUMPRODUCT(('ok PAQUETE 01 MXL'!$A$6:$A$212=A7)*1,('ok PAQUETE 01 MXL'!$J$6:$J$212="COLOR")*1)</f>
        <v>1</v>
      </c>
      <c r="K7" s="207"/>
      <c r="L7" s="15" t="s">
        <v>59</v>
      </c>
      <c r="M7" s="10" t="s">
        <v>60</v>
      </c>
      <c r="N7" s="71">
        <f>SUMPRODUCT(('ok PAQUETE 02 TJ'!A6:A177=L7)*1,('ok PAQUETE 02 TJ'!F6:F177="A")*1)</f>
        <v>3</v>
      </c>
      <c r="O7" s="71">
        <f>SUMPRODUCT(('ok PAQUETE 02 TJ'!A6:A177=L7)*1,('ok PAQUETE 02 TJ'!F6:F177="B")*1)</f>
        <v>1</v>
      </c>
      <c r="P7" s="71">
        <f>SUMPRODUCT(('ok PAQUETE 02 TJ'!A6:A177=L7)*1,('ok PAQUETE 02 TJ'!F6:F177="C")*1)</f>
        <v>4</v>
      </c>
      <c r="Q7" s="156">
        <f>SUM(N7:P7)</f>
        <v>8</v>
      </c>
      <c r="R7" s="153">
        <f>SUMPRODUCT(('ok PAQUETE 02 TJ'!A6:A178=L7)*1,('ok PAQUETE 02 TJ'!H6:H178="IMPRESORA")*1)</f>
        <v>8</v>
      </c>
      <c r="S7" s="147">
        <f>SUMPRODUCT(('ok PAQUETE 02 TJ'!A6:A178=L7)*1,('ok PAQUETE 02 TJ'!I6:I178="SCANER")*1)</f>
        <v>8</v>
      </c>
      <c r="T7" s="147">
        <f>SUMPRODUCT(('ok PAQUETE 02 TJ'!A6:A178=A7)*1,('ok PAQUETE 02 TJ'!G6:G178="NUEVA")*1)</f>
        <v>1</v>
      </c>
      <c r="U7" s="460">
        <f>SUMPRODUCT(('ok PAQUETE 02 TJ'!$A$6:$A$178=A7)*1,('ok PAQUETE 02 TJ'!$J$6:$J$178="COLOR")*1)</f>
        <v>3</v>
      </c>
      <c r="W7" s="15" t="s">
        <v>59</v>
      </c>
      <c r="X7" s="10" t="s">
        <v>60</v>
      </c>
      <c r="Y7" s="14">
        <f>SUMPRODUCT(('ok PAQUETE 03 EDA'!A6:A70=W7)*1,('ok PAQUETE 03 EDA'!F6:F70="A")*1)</f>
        <v>2</v>
      </c>
      <c r="Z7" s="14">
        <f>SUMPRODUCT(('ok PAQUETE 03 EDA'!A6:A70=W7)*1,('ok PAQUETE 03 EDA'!F6:F70="B")*1)</f>
        <v>1</v>
      </c>
      <c r="AA7" s="14">
        <f>SUMPRODUCT(('ok PAQUETE 03 EDA'!A6:A70=W7)*1,('ok PAQUETE 03 EDA'!F6:F70="C")*1)</f>
        <v>0</v>
      </c>
      <c r="AB7" s="156">
        <f t="shared" si="1"/>
        <v>3</v>
      </c>
      <c r="AC7" s="158">
        <f>SUMPRODUCT(('ok PAQUETE 03 EDA'!A6:A70=W7)*1,('ok PAQUETE 03 EDA'!H6:H70="IMPRESORA")*1)</f>
        <v>3</v>
      </c>
      <c r="AD7" s="113">
        <f>SUMPRODUCT(('ok PAQUETE 03 EDA'!A6:A70=W7)*1,('ok PAQUETE 03 EDA'!I6:I70="SCANER")*1)</f>
        <v>3</v>
      </c>
      <c r="AE7" s="467">
        <f>SUMPRODUCT(('ok PAQUETE 03 EDA'!A6:A70=A7)*1,('ok PAQUETE 03 EDA'!G6:G70="NUEVA")*1)</f>
        <v>1</v>
      </c>
      <c r="AF7" s="468">
        <f>SUMPRODUCT(('ok PAQUETE 03 EDA'!$A$6:$A$79=W7)*1,('ok PAQUETE 03 EDA'!$J$6:$J$79="COLOR")*1)</f>
        <v>0</v>
      </c>
      <c r="AG7" s="4"/>
      <c r="AH7" s="6"/>
      <c r="AI7" s="6"/>
      <c r="AJ7" s="6"/>
      <c r="AM7" s="36"/>
    </row>
    <row r="8" spans="1:39" ht="15" customHeight="1" x14ac:dyDescent="0.25">
      <c r="A8" s="15" t="s">
        <v>61</v>
      </c>
      <c r="B8" s="10" t="s">
        <v>62</v>
      </c>
      <c r="C8" s="41">
        <f>SUMPRODUCT(('ok PAQUETE 01 MXL'!A6:A212=A8)*1,('ok PAQUETE 01 MXL'!F6:F212="A")*1)</f>
        <v>45</v>
      </c>
      <c r="D8" s="41">
        <f>SUMPRODUCT(('ok PAQUETE 01 MXL'!A6:A212=A8)*1,('ok PAQUETE 01 MXL'!F6:F212="B")*1)</f>
        <v>8</v>
      </c>
      <c r="E8" s="41">
        <f>SUMPRODUCT(('ok PAQUETE 01 MXL'!A6:A212=A8)*1,('ok PAQUETE 01 MXL'!F6:F212="C")*1)</f>
        <v>3</v>
      </c>
      <c r="F8" s="151">
        <f t="shared" si="0"/>
        <v>56</v>
      </c>
      <c r="G8" s="149">
        <f>SUMPRODUCT(('ok PAQUETE 01 MXL'!A6:A212=A8)*1,('ok PAQUETE 01 MXL'!H6:H212="IMPRESORA")*1)</f>
        <v>5</v>
      </c>
      <c r="H8" s="41">
        <f>SUMPRODUCT(('ok PAQUETE 01 MXL'!A6:A212=A8)*1,('ok PAQUETE 01 MXL'!I6:I212="SCANER")*1)</f>
        <v>0</v>
      </c>
      <c r="I8" s="145">
        <f>SUMPRODUCT(('ok PAQUETE 01 MXL'!A6:A212=A8)*1,('ok PAQUETE 01 MXL'!G6:G212="NUEVA")*1)</f>
        <v>7</v>
      </c>
      <c r="J8" s="145">
        <f>SUMPRODUCT(('ok PAQUETE 01 MXL'!$A$6:$A$212=A8)*1,('ok PAQUETE 01 MXL'!$J$6:$J$212="COLOR")*1)</f>
        <v>0</v>
      </c>
      <c r="L8" s="15" t="s">
        <v>61</v>
      </c>
      <c r="M8" s="10" t="s">
        <v>62</v>
      </c>
      <c r="N8" s="41">
        <f>SUMPRODUCT(('ok PAQUETE 02 TJ'!A6:A177=L8)*1,('ok PAQUETE 02 TJ'!F6:F177="A")*1)</f>
        <v>65</v>
      </c>
      <c r="O8" s="41">
        <f>SUMPRODUCT(('ok PAQUETE 02 TJ'!A6:A177=L8)*1,('ok PAQUETE 02 TJ'!F6:F177="B")*1)</f>
        <v>8</v>
      </c>
      <c r="P8" s="41">
        <f>SUMPRODUCT(('ok PAQUETE 02 TJ'!A6:A177=L8)*1,('ok PAQUETE 02 TJ'!F6:F177="C")*1)</f>
        <v>1</v>
      </c>
      <c r="Q8" s="156">
        <f>SUM(N8:P8)</f>
        <v>74</v>
      </c>
      <c r="R8" s="149">
        <f>SUMPRODUCT(('ok PAQUETE 02 TJ'!A6:A178=L8)*1,('ok PAQUETE 02 TJ'!H6:H178="IMPRESORA")*1)</f>
        <v>42</v>
      </c>
      <c r="S8" s="146">
        <f>SUMPRODUCT(('ok PAQUETE 02 TJ'!A6:A178=L8)*1,('ok PAQUETE 02 TJ'!I6:I178="SCANER")*1)</f>
        <v>4</v>
      </c>
      <c r="T8" s="147">
        <f>SUMPRODUCT(('ok PAQUETE 02 TJ'!A6:A178=A8)*1,('ok PAQUETE 02 TJ'!G6:G178="NUEVA")*1)</f>
        <v>3</v>
      </c>
      <c r="U8" s="460">
        <f>SUMPRODUCT(('ok PAQUETE 02 TJ'!$A$6:$A$178=A8)*1,('ok PAQUETE 02 TJ'!$J$6:$J$178="COLOR")*1)</f>
        <v>0</v>
      </c>
      <c r="W8" s="15" t="s">
        <v>61</v>
      </c>
      <c r="X8" s="10" t="s">
        <v>62</v>
      </c>
      <c r="Y8" s="14">
        <f>SUMPRODUCT(('ok PAQUETE 03 EDA'!A6:A70=W8)*1,('ok PAQUETE 03 EDA'!F6:F70="A")*1)</f>
        <v>21</v>
      </c>
      <c r="Z8" s="14">
        <f>SUMPRODUCT(('ok PAQUETE 03 EDA'!A6:A70=W8)*1,('ok PAQUETE 03 EDA'!F6:F70="B")*1)</f>
        <v>6</v>
      </c>
      <c r="AA8" s="14">
        <f>SUMPRODUCT(('ok PAQUETE 03 EDA'!A6:A70=W8)*1,('ok PAQUETE 03 EDA'!F6:F70="C")*1)</f>
        <v>0</v>
      </c>
      <c r="AB8" s="156">
        <f t="shared" si="1"/>
        <v>27</v>
      </c>
      <c r="AC8" s="158">
        <f>SUMPRODUCT(('ok PAQUETE 03 EDA'!A6:A70=W8)*1,('ok PAQUETE 03 EDA'!H6:H70="IMPRESORA")*1)</f>
        <v>11</v>
      </c>
      <c r="AD8" s="113">
        <f>SUMPRODUCT(('ok PAQUETE 03 EDA'!A6:A70=W8)*1,('ok PAQUETE 03 EDA'!I6:I70="SCANER")*1)</f>
        <v>2</v>
      </c>
      <c r="AE8" s="467">
        <f>SUMPRODUCT(('ok PAQUETE 03 EDA'!A6:A70=A8)*1,('ok PAQUETE 03 EDA'!G6:G70="NUEVA")*1)</f>
        <v>2</v>
      </c>
      <c r="AF8" s="468">
        <f>SUMPRODUCT(('ok PAQUETE 03 EDA'!$A$6:$A$79=W8)*1,('ok PAQUETE 03 EDA'!$J$6:$J$79="COLOR")*1)</f>
        <v>0</v>
      </c>
      <c r="AG8" s="4"/>
      <c r="AH8" s="6"/>
      <c r="AI8" s="6"/>
      <c r="AJ8" s="6"/>
      <c r="AM8" s="36"/>
    </row>
    <row r="9" spans="1:39" ht="15" customHeight="1" x14ac:dyDescent="0.25">
      <c r="A9" s="15" t="s">
        <v>63</v>
      </c>
      <c r="B9" s="10" t="s">
        <v>64</v>
      </c>
      <c r="C9" s="41">
        <f>SUMPRODUCT(('ok PAQUETE 01 MXL'!A6:A212=A9)*1,('ok PAQUETE 01 MXL'!F6:F212="A")*1)</f>
        <v>18</v>
      </c>
      <c r="D9" s="41">
        <f>SUMPRODUCT(('ok PAQUETE 01 MXL'!A6:A212=A9)*1,('ok PAQUETE 01 MXL'!F6:F212="B")*1)</f>
        <v>8</v>
      </c>
      <c r="E9" s="41">
        <f>SUMPRODUCT(('ok PAQUETE 01 MXL'!A6:A212=A9)*1,('ok PAQUETE 01 MXL'!F6:F212="C")*1)</f>
        <v>4</v>
      </c>
      <c r="F9" s="151">
        <f t="shared" si="0"/>
        <v>30</v>
      </c>
      <c r="G9" s="149">
        <f>SUMPRODUCT(('ok PAQUETE 01 MXL'!A6:A212=A9)*1,('ok PAQUETE 01 MXL'!H6:H212="IMPRESORA")*1)</f>
        <v>13</v>
      </c>
      <c r="H9" s="41">
        <f>SUMPRODUCT(('ok PAQUETE 01 MXL'!A6:A212=A9)*1,('ok PAQUETE 01 MXL'!I6:I212="SCANER")*1)</f>
        <v>2</v>
      </c>
      <c r="I9" s="145">
        <f>SUMPRODUCT(('ok PAQUETE 01 MXL'!A6:A212=A9)*1,('ok PAQUETE 01 MXL'!G6:G212="NUEVA")*1)</f>
        <v>3</v>
      </c>
      <c r="J9" s="145">
        <f>SUMPRODUCT(('ok PAQUETE 01 MXL'!$A$6:$A$212=A9)*1,('ok PAQUETE 01 MXL'!$J$6:$J$212="COLOR")*1)</f>
        <v>0</v>
      </c>
      <c r="L9" s="15" t="s">
        <v>63</v>
      </c>
      <c r="M9" s="10" t="s">
        <v>64</v>
      </c>
      <c r="N9" s="71">
        <f>SUMPRODUCT(('ok PAQUETE 02 TJ'!A6:A177=L9)*1,('ok PAQUETE 02 TJ'!F6:F177="A")*1)</f>
        <v>6</v>
      </c>
      <c r="O9" s="71">
        <f>SUMPRODUCT(('ok PAQUETE 02 TJ'!A6:A177=L9)*1,('ok PAQUETE 02 TJ'!F6:F177="B")*1)</f>
        <v>1</v>
      </c>
      <c r="P9" s="71">
        <f>SUMPRODUCT(('ok PAQUETE 02 TJ'!A6:A177=L9)*1,('ok PAQUETE 02 TJ'!F6:F177="C")*1)</f>
        <v>5</v>
      </c>
      <c r="Q9" s="156">
        <f t="shared" ref="Q9:Q21" si="2">SUM(N9:P9)</f>
        <v>12</v>
      </c>
      <c r="R9" s="153">
        <f>SUMPRODUCT(('ok PAQUETE 02 TJ'!A6:A178=L9)*1,('ok PAQUETE 02 TJ'!H6:H178="IMPRESORA")*1)</f>
        <v>3</v>
      </c>
      <c r="S9" s="147">
        <f>SUMPRODUCT(('ok PAQUETE 02 TJ'!A6:A178=L9)*1,('ok PAQUETE 02 TJ'!I6:I178="SCANER")*1)</f>
        <v>1</v>
      </c>
      <c r="T9" s="147">
        <f>SUMPRODUCT(('ok PAQUETE 02 TJ'!A6:A178=A9)*1,('ok PAQUETE 02 TJ'!G6:G178="NUEVA")*1)</f>
        <v>6</v>
      </c>
      <c r="U9" s="460">
        <f>SUMPRODUCT(('ok PAQUETE 02 TJ'!$A$6:$A$178=A9)*1,('ok PAQUETE 02 TJ'!$J$6:$J$178="COLOR")*1)</f>
        <v>0</v>
      </c>
      <c r="W9" s="15" t="s">
        <v>63</v>
      </c>
      <c r="X9" s="10" t="s">
        <v>64</v>
      </c>
      <c r="Y9" s="14">
        <f>SUMPRODUCT(('ok PAQUETE 03 EDA'!A6:A70=W9)*1,('ok PAQUETE 03 EDA'!F6:F70="A")*1)</f>
        <v>1</v>
      </c>
      <c r="Z9" s="14">
        <f>SUMPRODUCT(('ok PAQUETE 03 EDA'!A6:A70=W9)*1,('ok PAQUETE 03 EDA'!F6:F70="B")*1)</f>
        <v>4</v>
      </c>
      <c r="AA9" s="14">
        <f>SUMPRODUCT(('ok PAQUETE 03 EDA'!A6:A70=W9)*1,('ok PAQUETE 03 EDA'!F6:F70="C")*1)</f>
        <v>0</v>
      </c>
      <c r="AB9" s="156">
        <f t="shared" si="1"/>
        <v>5</v>
      </c>
      <c r="AC9" s="158">
        <f>SUMPRODUCT(('ok PAQUETE 03 EDA'!A6:A70=W9)*1,('ok PAQUETE 03 EDA'!H6:H70="IMPRESORA")*1)</f>
        <v>1</v>
      </c>
      <c r="AD9" s="113">
        <f>SUMPRODUCT(('ok PAQUETE 03 EDA'!A6:A70=W9)*1,('ok PAQUETE 03 EDA'!I6:I70="SCANER")*1)</f>
        <v>0</v>
      </c>
      <c r="AE9" s="467">
        <f>SUMPRODUCT(('ok PAQUETE 03 EDA'!A6:A70=A9)*1,('ok PAQUETE 03 EDA'!G6:G70="NUEVA")*1)</f>
        <v>1</v>
      </c>
      <c r="AF9" s="468">
        <f>SUMPRODUCT(('ok PAQUETE 03 EDA'!$A$6:$A$79=W9)*1,('ok PAQUETE 03 EDA'!$J$6:$J$79="COLOR")*1)</f>
        <v>0</v>
      </c>
      <c r="AM9" s="36"/>
    </row>
    <row r="10" spans="1:39" ht="15" customHeight="1" x14ac:dyDescent="0.25">
      <c r="A10" s="15" t="s">
        <v>65</v>
      </c>
      <c r="B10" s="10" t="s">
        <v>66</v>
      </c>
      <c r="C10" s="41">
        <f>SUMPRODUCT(('ok PAQUETE 01 MXL'!A6:A212=A10)*1,('ok PAQUETE 01 MXL'!F6:F212="A")*1)</f>
        <v>1</v>
      </c>
      <c r="D10" s="41">
        <f>SUMPRODUCT(('ok PAQUETE 01 MXL'!A6:A212=A10)*1,('ok PAQUETE 01 MXL'!F6:F212="B")*1)</f>
        <v>2</v>
      </c>
      <c r="E10" s="41">
        <f>SUMPRODUCT(('ok PAQUETE 01 MXL'!A6:A212=A10)*1,('ok PAQUETE 01 MXL'!F6:F212="C")*1)</f>
        <v>0</v>
      </c>
      <c r="F10" s="151">
        <f t="shared" si="0"/>
        <v>3</v>
      </c>
      <c r="G10" s="149">
        <f>SUMPRODUCT(('ok PAQUETE 01 MXL'!A6:A212=A10)*1,('ok PAQUETE 01 MXL'!H6:H212="IMPRESORA")*1)</f>
        <v>3</v>
      </c>
      <c r="H10" s="41">
        <f>SUMPRODUCT(('ok PAQUETE 01 MXL'!A6:A212=A10)*1,('ok PAQUETE 01 MXL'!I6:I212="SCANER")*1)</f>
        <v>2</v>
      </c>
      <c r="I10" s="145">
        <f>SUMPRODUCT(('ok PAQUETE 01 MXL'!A6:A212=A10)*1,('ok PAQUETE 01 MXL'!G6:G212="NUEVA")*1)</f>
        <v>0</v>
      </c>
      <c r="J10" s="145">
        <f>SUMPRODUCT(('ok PAQUETE 01 MXL'!$A$6:$A$212=A10)*1,('ok PAQUETE 01 MXL'!$J$6:$J$212="COLOR")*1)</f>
        <v>0</v>
      </c>
      <c r="K10" s="207"/>
      <c r="L10" s="15" t="s">
        <v>65</v>
      </c>
      <c r="M10" s="10" t="s">
        <v>66</v>
      </c>
      <c r="N10" s="41">
        <f>SUMPRODUCT(('ok PAQUETE 02 TJ'!A6:A177=L10)*1,('ok PAQUETE 02 TJ'!F6:F177="A")*1)</f>
        <v>0</v>
      </c>
      <c r="O10" s="41">
        <f>SUMPRODUCT(('ok PAQUETE 02 TJ'!A6:A177=L10)*1,('ok PAQUETE 02 TJ'!F6:F177="B")*1)</f>
        <v>1</v>
      </c>
      <c r="P10" s="41">
        <f>SUMPRODUCT(('ok PAQUETE 02 TJ'!A6:A177=L10)*1,('ok PAQUETE 02 TJ'!F6:F177="C")*1)</f>
        <v>0</v>
      </c>
      <c r="Q10" s="156">
        <f t="shared" si="2"/>
        <v>1</v>
      </c>
      <c r="R10" s="149">
        <f>SUMPRODUCT(('ok PAQUETE 02 TJ'!A6:A178=L10)*1,('ok PAQUETE 02 TJ'!H6:H178="IMPRESORA")*1)</f>
        <v>0</v>
      </c>
      <c r="S10" s="147">
        <f>SUMPRODUCT(('ok PAQUETE 02 TJ'!A6:A178=L10)*1,('ok PAQUETE 02 TJ'!I6:I178="SCANER")*1)</f>
        <v>0</v>
      </c>
      <c r="T10" s="147">
        <f>SUMPRODUCT(('ok PAQUETE 02 TJ'!A6:A178=A10)*1,('ok PAQUETE 02 TJ'!G6:G178="NUEVA")*1)</f>
        <v>0</v>
      </c>
      <c r="U10" s="460">
        <f>SUMPRODUCT(('ok PAQUETE 02 TJ'!$A$6:$A$178=A10)*1,('ok PAQUETE 02 TJ'!$J$6:$J$178="COLOR")*1)</f>
        <v>0</v>
      </c>
      <c r="W10" s="15" t="s">
        <v>65</v>
      </c>
      <c r="X10" s="10" t="s">
        <v>66</v>
      </c>
      <c r="Y10" s="14">
        <f>SUMPRODUCT(('ok PAQUETE 03 EDA'!A6:A70=W10)*1,('ok PAQUETE 03 EDA'!F6:F70="A")*1)</f>
        <v>1</v>
      </c>
      <c r="Z10" s="14">
        <f>SUMPRODUCT(('ok PAQUETE 03 EDA'!A6:A70=W10)*1,('ok PAQUETE 03 EDA'!F6:F70="B")*1)</f>
        <v>0</v>
      </c>
      <c r="AA10" s="14">
        <f>SUMPRODUCT(('ok PAQUETE 03 EDA'!A6:A70=W10)*1,('ok PAQUETE 03 EDA'!F6:F70="C")*1)</f>
        <v>0</v>
      </c>
      <c r="AB10" s="156">
        <f t="shared" si="1"/>
        <v>1</v>
      </c>
      <c r="AC10" s="158">
        <f>SUMPRODUCT(('ok PAQUETE 03 EDA'!A6:A70=W10)*1,('ok PAQUETE 03 EDA'!H6:H70="IMPRESORA")*1)</f>
        <v>1</v>
      </c>
      <c r="AD10" s="113">
        <f>SUMPRODUCT(('ok PAQUETE 03 EDA'!A6:A70=W10)*1,('ok PAQUETE 03 EDA'!I6:I70="SCANER")*1)</f>
        <v>0</v>
      </c>
      <c r="AE10" s="467">
        <f>SUMPRODUCT(('ok PAQUETE 03 EDA'!A6:A70=A10)*1,('ok PAQUETE 03 EDA'!G6:G70="NUEVA")*1)</f>
        <v>0</v>
      </c>
      <c r="AF10" s="468">
        <f>SUMPRODUCT(('ok PAQUETE 03 EDA'!$A$6:$A$79=W10)*1,('ok PAQUETE 03 EDA'!$J$6:$J$79="COLOR")*1)</f>
        <v>0</v>
      </c>
      <c r="AM10" s="36"/>
    </row>
    <row r="11" spans="1:39" ht="15" customHeight="1" x14ac:dyDescent="0.25">
      <c r="A11" s="15" t="s">
        <v>67</v>
      </c>
      <c r="B11" s="10" t="s">
        <v>68</v>
      </c>
      <c r="C11" s="41">
        <f>SUMPRODUCT(('ok PAQUETE 01 MXL'!A6:A212=A11)*1,('ok PAQUETE 01 MXL'!F6:F212="A")*1)</f>
        <v>0</v>
      </c>
      <c r="D11" s="41">
        <f>SUMPRODUCT(('ok PAQUETE 01 MXL'!A6:A212=A11)*1,('ok PAQUETE 01 MXL'!F6:F212="B")*1)</f>
        <v>0</v>
      </c>
      <c r="E11" s="41">
        <f>SUMPRODUCT(('ok PAQUETE 01 MXL'!A6:A212=A11)*1,('ok PAQUETE 01 MXL'!F6:F212="C")*1)</f>
        <v>0</v>
      </c>
      <c r="F11" s="151">
        <f t="shared" si="0"/>
        <v>0</v>
      </c>
      <c r="G11" s="149">
        <f>SUMPRODUCT(('ok PAQUETE 01 MXL'!A6:A212=A11)*1,('ok PAQUETE 01 MXL'!H6:H212="IMPRESORA")*1)</f>
        <v>0</v>
      </c>
      <c r="H11" s="41">
        <f>SUMPRODUCT(('ok PAQUETE 01 MXL'!A6:A212=A11)*1,('ok PAQUETE 01 MXL'!I6:I212="SCANER")*1)</f>
        <v>0</v>
      </c>
      <c r="I11" s="145">
        <f>SUMPRODUCT(('ok PAQUETE 01 MXL'!A6:A212=A11)*1,('ok PAQUETE 01 MXL'!G6:G212="NUEVA")*1)</f>
        <v>0</v>
      </c>
      <c r="J11" s="145">
        <f>SUMPRODUCT(('ok PAQUETE 01 MXL'!$A$6:$A$212=A11)*1,('ok PAQUETE 01 MXL'!$J$6:$J$212="COLOR")*1)</f>
        <v>0</v>
      </c>
      <c r="L11" s="15" t="s">
        <v>67</v>
      </c>
      <c r="M11" s="10" t="s">
        <v>68</v>
      </c>
      <c r="N11" s="71">
        <f>SUMPRODUCT(('ok PAQUETE 02 TJ'!A6:A177=L11)*1,('ok PAQUETE 02 TJ'!F6:F177="A")*1)</f>
        <v>0</v>
      </c>
      <c r="O11" s="41">
        <f>SUMPRODUCT(('ok PAQUETE 02 TJ'!A6:A177=L11)*1,('ok PAQUETE 02 TJ'!F6:F177="B")*1)</f>
        <v>0</v>
      </c>
      <c r="P11" s="71">
        <f>SUMPRODUCT(('ok PAQUETE 02 TJ'!A6:A177=L11)*1,('ok PAQUETE 02 TJ'!F6:F177="C")*1)</f>
        <v>0</v>
      </c>
      <c r="Q11" s="156">
        <f t="shared" si="2"/>
        <v>0</v>
      </c>
      <c r="R11" s="149">
        <f>SUMPRODUCT(('ok PAQUETE 02 TJ'!A6:A178=L11)*1,('ok PAQUETE 02 TJ'!H6:H178="IMPRESORA")*1)</f>
        <v>0</v>
      </c>
      <c r="S11" s="147">
        <f>SUMPRODUCT(('ok PAQUETE 02 TJ'!A6:A178=L11)*1,('ok PAQUETE 02 TJ'!I6:I178="SCANER")*1)</f>
        <v>0</v>
      </c>
      <c r="T11" s="147">
        <f>SUMPRODUCT(('ok PAQUETE 02 TJ'!A6:A178=A11)*1,('ok PAQUETE 02 TJ'!G6:G178="NUEVA")*1)</f>
        <v>0</v>
      </c>
      <c r="U11" s="460">
        <f>SUMPRODUCT(('ok PAQUETE 02 TJ'!$A$6:$A$178=A11)*1,('ok PAQUETE 02 TJ'!$J$6:$J$178="COLOR")*1)</f>
        <v>0</v>
      </c>
      <c r="W11" s="15" t="s">
        <v>67</v>
      </c>
      <c r="X11" s="10" t="s">
        <v>68</v>
      </c>
      <c r="Y11" s="14">
        <f>SUMPRODUCT(('ok PAQUETE 03 EDA'!A6:A70=W11)*1,('ok PAQUETE 03 EDA'!F6:F70="A")*1)</f>
        <v>0</v>
      </c>
      <c r="Z11" s="14">
        <f>SUMPRODUCT(('ok PAQUETE 03 EDA'!A6:A70=W11)*1,('ok PAQUETE 03 EDA'!F6:F70="B")*1)</f>
        <v>1</v>
      </c>
      <c r="AA11" s="14">
        <f>SUMPRODUCT(('ok PAQUETE 03 EDA'!A6:A70=W11)*1,('ok PAQUETE 03 EDA'!F6:F70="C")*1)</f>
        <v>0</v>
      </c>
      <c r="AB11" s="156">
        <f t="shared" si="1"/>
        <v>1</v>
      </c>
      <c r="AC11" s="158">
        <f>SUMPRODUCT(('ok PAQUETE 03 EDA'!A6:A70=W11)*1,('ok PAQUETE 03 EDA'!H6:H70="IMPRESORA")*1)</f>
        <v>0</v>
      </c>
      <c r="AD11" s="113">
        <f>SUMPRODUCT(('ok PAQUETE 03 EDA'!A6:A70=W11)*1,('ok PAQUETE 03 EDA'!I6:I70="SCANER")*1)</f>
        <v>0</v>
      </c>
      <c r="AE11" s="467">
        <f>SUMPRODUCT(('ok PAQUETE 03 EDA'!A6:A70=A11)*1,('ok PAQUETE 03 EDA'!G6:G70="NUEVA")*1)</f>
        <v>0</v>
      </c>
      <c r="AF11" s="468">
        <f>SUMPRODUCT(('ok PAQUETE 03 EDA'!$A$6:$A$79=W11)*1,('ok PAQUETE 03 EDA'!$J$6:$J$79="COLOR")*1)</f>
        <v>0</v>
      </c>
      <c r="AM11" s="36"/>
    </row>
    <row r="12" spans="1:39" ht="15" customHeight="1" x14ac:dyDescent="0.25">
      <c r="A12" s="15" t="s">
        <v>69</v>
      </c>
      <c r="B12" s="10" t="s">
        <v>10</v>
      </c>
      <c r="C12" s="41">
        <f>SUMPRODUCT(('ok PAQUETE 01 MXL'!A6:A212=A12)*1,('ok PAQUETE 01 MXL'!F6:F212="A")*1)</f>
        <v>12</v>
      </c>
      <c r="D12" s="41">
        <f>SUMPRODUCT(('ok PAQUETE 01 MXL'!A6:A212=A12)*1,('ok PAQUETE 01 MXL'!F6:F212="B")*1)</f>
        <v>1</v>
      </c>
      <c r="E12" s="41">
        <f>SUMPRODUCT(('ok PAQUETE 01 MXL'!A6:A212=A12)*1,('ok PAQUETE 01 MXL'!F6:F212="C")*1)</f>
        <v>0</v>
      </c>
      <c r="F12" s="151">
        <f t="shared" si="0"/>
        <v>13</v>
      </c>
      <c r="G12" s="149">
        <f>SUMPRODUCT(('ok PAQUETE 01 MXL'!A6:A212=A12)*1,('ok PAQUETE 01 MXL'!H6:H212="IMPRESORA")*1)</f>
        <v>13</v>
      </c>
      <c r="H12" s="41">
        <f>SUMPRODUCT(('ok PAQUETE 01 MXL'!A6:A212=A12)*1,('ok PAQUETE 01 MXL'!I6:I212="SCANER")*1)</f>
        <v>13</v>
      </c>
      <c r="I12" s="145">
        <f>SUMPRODUCT(('ok PAQUETE 01 MXL'!A6:A212=A12)*1,('ok PAQUETE 01 MXL'!G6:G212="NUEVA")*1)</f>
        <v>0</v>
      </c>
      <c r="J12" s="145">
        <f>SUMPRODUCT(('ok PAQUETE 01 MXL'!$A$6:$A$212=A12)*1,('ok PAQUETE 01 MXL'!$J$6:$J$212="COLOR")*1)</f>
        <v>0</v>
      </c>
      <c r="L12" s="15" t="s">
        <v>69</v>
      </c>
      <c r="M12" s="10" t="s">
        <v>10</v>
      </c>
      <c r="N12" s="41">
        <f>SUMPRODUCT(('ok PAQUETE 02 TJ'!A6:A177=L12)*1,('ok PAQUETE 02 TJ'!F6:F177="A")*1)</f>
        <v>3</v>
      </c>
      <c r="O12" s="71">
        <f>SUMPRODUCT(('ok PAQUETE 02 TJ'!A6:A177=L12)*1,('ok PAQUETE 02 TJ'!F6:F177="B")*1)</f>
        <v>0</v>
      </c>
      <c r="P12" s="41">
        <f>SUMPRODUCT(('ok PAQUETE 02 TJ'!A6:A177=L12)*1,('ok PAQUETE 02 TJ'!F6:F177="C")*1)</f>
        <v>0</v>
      </c>
      <c r="Q12" s="156">
        <f t="shared" si="2"/>
        <v>3</v>
      </c>
      <c r="R12" s="149">
        <f>SUMPRODUCT(('ok PAQUETE 02 TJ'!A6:A178=L12)*1,('ok PAQUETE 02 TJ'!H6:H178="IMPRESORA")*1)</f>
        <v>1</v>
      </c>
      <c r="S12" s="146">
        <f>SUMPRODUCT(('ok PAQUETE 02 TJ'!A6:A178=L12)*1,('ok PAQUETE 02 TJ'!I6:I178="SCANER")*1)</f>
        <v>0</v>
      </c>
      <c r="T12" s="147">
        <f>SUMPRODUCT(('ok PAQUETE 02 TJ'!A6:A178=A12)*1,('ok PAQUETE 02 TJ'!G6:G178="NUEVA")*1)</f>
        <v>0</v>
      </c>
      <c r="U12" s="460">
        <f>SUMPRODUCT(('ok PAQUETE 02 TJ'!$A$6:$A$178=A12)*1,('ok PAQUETE 02 TJ'!$J$6:$J$178="COLOR")*1)</f>
        <v>0</v>
      </c>
      <c r="W12" s="15" t="s">
        <v>69</v>
      </c>
      <c r="X12" s="10" t="s">
        <v>10</v>
      </c>
      <c r="Y12" s="14">
        <f>SUMPRODUCT(('ok PAQUETE 03 EDA'!A6:A70=W12)*1,('ok PAQUETE 03 EDA'!F6:F70="A")*1)</f>
        <v>0</v>
      </c>
      <c r="Z12" s="14">
        <f>SUMPRODUCT(('ok PAQUETE 03 EDA'!A6:A70=W12)*1,('ok PAQUETE 03 EDA'!F6:F70="B")*1)</f>
        <v>1</v>
      </c>
      <c r="AA12" s="14">
        <f>SUMPRODUCT(('ok PAQUETE 03 EDA'!A6:A70=W12)*1,('ok PAQUETE 03 EDA'!F6:F70="C")*1)</f>
        <v>0</v>
      </c>
      <c r="AB12" s="156">
        <f t="shared" si="1"/>
        <v>1</v>
      </c>
      <c r="AC12" s="158">
        <f>SUMPRODUCT(('ok PAQUETE 03 EDA'!A6:A70=W12)*1,('ok PAQUETE 03 EDA'!H6:H70="IMPRESORA")*1)</f>
        <v>1</v>
      </c>
      <c r="AD12" s="113">
        <f>SUMPRODUCT(('ok PAQUETE 03 EDA'!A6:A70=W12)*1,('ok PAQUETE 03 EDA'!I6:I70="SCANER")*1)</f>
        <v>0</v>
      </c>
      <c r="AE12" s="467">
        <f>SUMPRODUCT(('ok PAQUETE 03 EDA'!A6:A70=A12)*1,('ok PAQUETE 03 EDA'!G6:G70="NUEVA")*1)</f>
        <v>0</v>
      </c>
      <c r="AF12" s="468">
        <f>SUMPRODUCT(('ok PAQUETE 03 EDA'!$A$6:$A$79=W12)*1,('ok PAQUETE 03 EDA'!$J$6:$J$79="COLOR")*1)</f>
        <v>0</v>
      </c>
      <c r="AM12" s="36"/>
    </row>
    <row r="13" spans="1:39" ht="15" customHeight="1" x14ac:dyDescent="0.25">
      <c r="A13" s="15" t="s">
        <v>70</v>
      </c>
      <c r="B13" s="10" t="s">
        <v>71</v>
      </c>
      <c r="C13" s="41">
        <f>SUMPRODUCT(('ok PAQUETE 01 MXL'!A6:A212=A13)*1,('ok PAQUETE 01 MXL'!F6:F212="A")*1)</f>
        <v>3</v>
      </c>
      <c r="D13" s="41">
        <f>SUMPRODUCT(('ok PAQUETE 01 MXL'!A6:A212=A13)*1,('ok PAQUETE 01 MXL'!F6:F212="B")*1)</f>
        <v>0</v>
      </c>
      <c r="E13" s="41">
        <f>SUMPRODUCT(('ok PAQUETE 01 MXL'!A6:A212=A13)*1,('ok PAQUETE 01 MXL'!F6:F212="C")*1)</f>
        <v>0</v>
      </c>
      <c r="F13" s="151">
        <f t="shared" si="0"/>
        <v>3</v>
      </c>
      <c r="G13" s="149">
        <f>SUMPRODUCT(('ok PAQUETE 01 MXL'!A6:A212=A13)*1,('ok PAQUETE 01 MXL'!H6:H212="IMPRESORA")*1)</f>
        <v>0</v>
      </c>
      <c r="H13" s="41">
        <f>SUMPRODUCT(('ok PAQUETE 01 MXL'!A6:A212=A13)*1,('ok PAQUETE 01 MXL'!I6:I212="SCANER")*1)</f>
        <v>0</v>
      </c>
      <c r="I13" s="145">
        <f>SUMPRODUCT(('ok PAQUETE 01 MXL'!A6:A212=A13)*1,('ok PAQUETE 01 MXL'!G6:G212="NUEVA")*1)</f>
        <v>0</v>
      </c>
      <c r="J13" s="145">
        <f>SUMPRODUCT(('ok PAQUETE 01 MXL'!$A$6:$A$212=A13)*1,('ok PAQUETE 01 MXL'!$J$6:$J$212="COLOR")*1)</f>
        <v>0</v>
      </c>
      <c r="L13" s="15" t="s">
        <v>70</v>
      </c>
      <c r="M13" s="10" t="s">
        <v>71</v>
      </c>
      <c r="N13" s="71">
        <f>SUMPRODUCT(('ok PAQUETE 02 TJ'!A6:A177=L13)*1,('ok PAQUETE 02 TJ'!F6:F177="A")*1)</f>
        <v>2</v>
      </c>
      <c r="O13" s="41">
        <f>SUMPRODUCT(('ok PAQUETE 02 TJ'!A6:A177=L13)*1,('ok PAQUETE 02 TJ'!F6:F177="B")*1)</f>
        <v>1</v>
      </c>
      <c r="P13" s="71">
        <f>SUMPRODUCT(('ok PAQUETE 02 TJ'!A6:A177=L13)*1,('ok PAQUETE 02 TJ'!F6:F177="C")*1)</f>
        <v>0</v>
      </c>
      <c r="Q13" s="156">
        <f t="shared" si="2"/>
        <v>3</v>
      </c>
      <c r="R13" s="149">
        <f>SUMPRODUCT(('ok PAQUETE 02 TJ'!A6:A178=L13)*1,('ok PAQUETE 02 TJ'!H6:H178="IMPRESORA")*1)</f>
        <v>1</v>
      </c>
      <c r="S13" s="146">
        <f>SUMPRODUCT(('ok PAQUETE 02 TJ'!A6:A178=L13)*1,('ok PAQUETE 02 TJ'!I6:I178="SCANER")*1)</f>
        <v>0</v>
      </c>
      <c r="T13" s="147">
        <f>SUMPRODUCT(('ok PAQUETE 02 TJ'!A6:A178=A13)*1,('ok PAQUETE 02 TJ'!G6:G178="NUEVA")*1)</f>
        <v>0</v>
      </c>
      <c r="U13" s="460">
        <f>SUMPRODUCT(('ok PAQUETE 02 TJ'!$A$6:$A$178=A13)*1,('ok PAQUETE 02 TJ'!$J$6:$J$178="COLOR")*1)</f>
        <v>0</v>
      </c>
      <c r="W13" s="15" t="s">
        <v>70</v>
      </c>
      <c r="X13" s="10" t="s">
        <v>71</v>
      </c>
      <c r="Y13" s="14">
        <f>SUMPRODUCT(('ok PAQUETE 03 EDA'!A6:A70=W13)*1,('ok PAQUETE 03 EDA'!F6:F70="A")*1)</f>
        <v>0</v>
      </c>
      <c r="Z13" s="14">
        <f>SUMPRODUCT(('ok PAQUETE 03 EDA'!A6:A70=W13)*1,('ok PAQUETE 03 EDA'!F6:F70="B")*1)</f>
        <v>1</v>
      </c>
      <c r="AA13" s="14">
        <f>SUMPRODUCT(('ok PAQUETE 03 EDA'!A6:A70=W13)*1,('ok PAQUETE 03 EDA'!F6:F70="C")*1)</f>
        <v>0</v>
      </c>
      <c r="AB13" s="156">
        <f t="shared" si="1"/>
        <v>1</v>
      </c>
      <c r="AC13" s="158">
        <f>SUMPRODUCT(('ok PAQUETE 03 EDA'!A6:A70=W13)*1,('ok PAQUETE 03 EDA'!H6:H70="IMPRESORA")*1)</f>
        <v>0</v>
      </c>
      <c r="AD13" s="113">
        <f>SUMPRODUCT(('ok PAQUETE 03 EDA'!A6:A70=W13)*1,('ok PAQUETE 03 EDA'!I6:I70="SCANER")*1)</f>
        <v>0</v>
      </c>
      <c r="AE13" s="467">
        <f>SUMPRODUCT(('ok PAQUETE 03 EDA'!A6:A70=A13)*1,('ok PAQUETE 03 EDA'!G6:G70="NUEVA")*1)</f>
        <v>1</v>
      </c>
      <c r="AF13" s="468">
        <f>SUMPRODUCT(('ok PAQUETE 03 EDA'!$A$6:$A$79=W13)*1,('ok PAQUETE 03 EDA'!$J$6:$J$79="COLOR")*1)</f>
        <v>0</v>
      </c>
      <c r="AM13" s="36"/>
    </row>
    <row r="14" spans="1:39" ht="15" customHeight="1" x14ac:dyDescent="0.25">
      <c r="A14" s="15" t="s">
        <v>72</v>
      </c>
      <c r="B14" s="10" t="s">
        <v>73</v>
      </c>
      <c r="C14" s="41">
        <f>SUMPRODUCT(('ok PAQUETE 01 MXL'!A6:A212=A14)*1,('ok PAQUETE 01 MXL'!F6:F212="A")*1)</f>
        <v>1</v>
      </c>
      <c r="D14" s="41">
        <f>SUMPRODUCT(('ok PAQUETE 01 MXL'!A6:A212=A14)*1,('ok PAQUETE 01 MXL'!F6:F212="B")*1)</f>
        <v>0</v>
      </c>
      <c r="E14" s="41">
        <f>SUMPRODUCT(('ok PAQUETE 01 MXL'!A6:A212=A14)*1,('ok PAQUETE 01 MXL'!F6:F212="C")*1)</f>
        <v>1</v>
      </c>
      <c r="F14" s="151">
        <f t="shared" si="0"/>
        <v>2</v>
      </c>
      <c r="G14" s="149">
        <f>SUMPRODUCT(('ok PAQUETE 01 MXL'!A6:A212=A14)*1,('ok PAQUETE 01 MXL'!H6:H212="IMPRESORA")*1)</f>
        <v>0</v>
      </c>
      <c r="H14" s="41">
        <f>SUMPRODUCT(('ok PAQUETE 01 MXL'!A6:A212=A14)*1,('ok PAQUETE 01 MXL'!I6:I212="SCANER")*1)</f>
        <v>0</v>
      </c>
      <c r="I14" s="145">
        <f>SUMPRODUCT(('ok PAQUETE 01 MXL'!A6:A212=A14)*1,('ok PAQUETE 01 MXL'!G6:G212="NUEVA")*1)</f>
        <v>1</v>
      </c>
      <c r="J14" s="145">
        <f>SUMPRODUCT(('ok PAQUETE 01 MXL'!$A$6:$A$212=A14)*1,('ok PAQUETE 01 MXL'!$J$6:$J$212="COLOR")*1)</f>
        <v>0</v>
      </c>
      <c r="L14" s="15" t="s">
        <v>72</v>
      </c>
      <c r="M14" s="10" t="s">
        <v>73</v>
      </c>
      <c r="N14" s="41">
        <f>SUMPRODUCT(('ok PAQUETE 02 TJ'!A6:A177=L14)*1,('ok PAQUETE 02 TJ'!F6:F177="A")*1)</f>
        <v>2</v>
      </c>
      <c r="O14" s="71">
        <f>SUMPRODUCT(('ok PAQUETE 02 TJ'!A6:A177=L14)*1,('ok PAQUETE 02 TJ'!F6:F177="B")*1)</f>
        <v>0</v>
      </c>
      <c r="P14" s="41">
        <f>SUMPRODUCT(('ok PAQUETE 02 TJ'!A6:A177=L14)*1,('ok PAQUETE 02 TJ'!F6:F177="C")*1)</f>
        <v>0</v>
      </c>
      <c r="Q14" s="156">
        <f t="shared" si="2"/>
        <v>2</v>
      </c>
      <c r="R14" s="149">
        <f>SUMPRODUCT(('ok PAQUETE 02 TJ'!A6:A178=L14)*1,('ok PAQUETE 02 TJ'!H6:H178="IMPRESORA")*1)</f>
        <v>0</v>
      </c>
      <c r="S14" s="146">
        <f>SUMPRODUCT(('ok PAQUETE 02 TJ'!A6:A178=L14)*1,('ok PAQUETE 02 TJ'!I6:I178="SCANER")*1)</f>
        <v>0</v>
      </c>
      <c r="T14" s="147">
        <f>SUMPRODUCT(('ok PAQUETE 02 TJ'!A6:A178=A14)*1,('ok PAQUETE 02 TJ'!G6:G178="NUEVA")*1)</f>
        <v>0</v>
      </c>
      <c r="U14" s="460">
        <f>SUMPRODUCT(('ok PAQUETE 02 TJ'!$A$6:$A$178=A14)*1,('ok PAQUETE 02 TJ'!$J$6:$J$178="COLOR")*1)</f>
        <v>0</v>
      </c>
      <c r="W14" s="15" t="s">
        <v>72</v>
      </c>
      <c r="X14" s="10" t="s">
        <v>73</v>
      </c>
      <c r="Y14" s="14">
        <f>SUMPRODUCT(('ok PAQUETE 03 EDA'!A6:A70=W14)*1,('ok PAQUETE 03 EDA'!F6:F70="A")*1)</f>
        <v>1</v>
      </c>
      <c r="Z14" s="14">
        <f>SUMPRODUCT(('ok PAQUETE 03 EDA'!A6:A70=W14)*1,('ok PAQUETE 03 EDA'!F6:F70="B")*1)</f>
        <v>1</v>
      </c>
      <c r="AA14" s="14">
        <f>SUMPRODUCT(('ok PAQUETE 03 EDA'!A6:A70=W14)*1,('ok PAQUETE 03 EDA'!F6:F70="C")*1)</f>
        <v>0</v>
      </c>
      <c r="AB14" s="156">
        <f t="shared" si="1"/>
        <v>2</v>
      </c>
      <c r="AC14" s="158">
        <f>SUMPRODUCT(('ok PAQUETE 03 EDA'!A6:A70=W14)*1,('ok PAQUETE 03 EDA'!H6:H70="IMPRESORA")*1)</f>
        <v>0</v>
      </c>
      <c r="AD14" s="113">
        <f>SUMPRODUCT(('ok PAQUETE 03 EDA'!A6:A70=W14)*1,('ok PAQUETE 03 EDA'!I6:I70="SCANER")*1)</f>
        <v>0</v>
      </c>
      <c r="AE14" s="467">
        <f>SUMPRODUCT(('ok PAQUETE 03 EDA'!A6:A70=A14)*1,('ok PAQUETE 03 EDA'!G6:G70="NUEVA")*1)</f>
        <v>0</v>
      </c>
      <c r="AF14" s="468">
        <f>SUMPRODUCT(('ok PAQUETE 03 EDA'!$A$6:$A$79=W14)*1,('ok PAQUETE 03 EDA'!$J$6:$J$79="COLOR")*1)</f>
        <v>0</v>
      </c>
      <c r="AM14" s="36"/>
    </row>
    <row r="15" spans="1:39" ht="15" customHeight="1" x14ac:dyDescent="0.25">
      <c r="A15" s="15" t="s">
        <v>74</v>
      </c>
      <c r="B15" s="10" t="s">
        <v>75</v>
      </c>
      <c r="C15" s="41">
        <f>SUMPRODUCT(('ok PAQUETE 01 MXL'!A6:A212=A15)*1,('ok PAQUETE 01 MXL'!F6:F212="A")*1)</f>
        <v>2</v>
      </c>
      <c r="D15" s="41">
        <f>SUMPRODUCT(('ok PAQUETE 01 MXL'!A6:A212=A15)*1,('ok PAQUETE 01 MXL'!F6:F212="B")*1)</f>
        <v>0</v>
      </c>
      <c r="E15" s="41">
        <f>SUMPRODUCT(('ok PAQUETE 01 MXL'!A6:A212=A15)*1,('ok PAQUETE 01 MXL'!F6:F212="C")*1)</f>
        <v>0</v>
      </c>
      <c r="F15" s="151">
        <f t="shared" si="0"/>
        <v>2</v>
      </c>
      <c r="G15" s="149">
        <f>SUMPRODUCT(('ok PAQUETE 01 MXL'!A6:A212=A15)*1,('ok PAQUETE 01 MXL'!H6:H212="IMPRESORA")*1)</f>
        <v>0</v>
      </c>
      <c r="H15" s="41">
        <f>SUMPRODUCT(('ok PAQUETE 01 MXL'!A6:A212=A15)*1,('ok PAQUETE 01 MXL'!I6:I212="SCANER")*1)</f>
        <v>0</v>
      </c>
      <c r="I15" s="145">
        <f>SUMPRODUCT(('ok PAQUETE 01 MXL'!A6:A212=A15)*1,('ok PAQUETE 01 MXL'!G6:G212="NUEVA")*1)</f>
        <v>0</v>
      </c>
      <c r="J15" s="145">
        <f>SUMPRODUCT(('ok PAQUETE 01 MXL'!$A$6:$A$212=A15)*1,('ok PAQUETE 01 MXL'!$J$6:$J$212="COLOR")*1)</f>
        <v>0</v>
      </c>
      <c r="L15" s="15" t="s">
        <v>74</v>
      </c>
      <c r="M15" s="10" t="s">
        <v>75</v>
      </c>
      <c r="N15" s="71">
        <f>SUMPRODUCT(('ok PAQUETE 02 TJ'!A6:A177=L15)*1,('ok PAQUETE 02 TJ'!F6:F177="A")*1)</f>
        <v>5</v>
      </c>
      <c r="O15" s="41">
        <f>SUMPRODUCT(('ok PAQUETE 02 TJ'!A6:A177=L15)*1,('ok PAQUETE 02 TJ'!F6:F177="B")*1)</f>
        <v>0</v>
      </c>
      <c r="P15" s="71">
        <f>SUMPRODUCT(('ok PAQUETE 02 TJ'!A6:A177=L15)*1,('ok PAQUETE 02 TJ'!F6:F177="C")*1)</f>
        <v>0</v>
      </c>
      <c r="Q15" s="156">
        <f t="shared" si="2"/>
        <v>5</v>
      </c>
      <c r="R15" s="149">
        <f>SUMPRODUCT(('ok PAQUETE 02 TJ'!A6:A178=L15)*1,('ok PAQUETE 02 TJ'!H6:H178="IMPRESORA")*1)</f>
        <v>5</v>
      </c>
      <c r="S15" s="146">
        <f>SUMPRODUCT(('ok PAQUETE 02 TJ'!A6:A178=L15)*1,('ok PAQUETE 02 TJ'!I6:I178="SCANER")*1)</f>
        <v>5</v>
      </c>
      <c r="T15" s="147">
        <f>SUMPRODUCT(('ok PAQUETE 02 TJ'!A6:A178=A15)*1,('ok PAQUETE 02 TJ'!G6:G178="NUEVA")*1)</f>
        <v>2</v>
      </c>
      <c r="U15" s="460">
        <f>SUMPRODUCT(('ok PAQUETE 02 TJ'!$A$6:$A$178=A15)*1,('ok PAQUETE 02 TJ'!$J$6:$J$178="COLOR")*1)</f>
        <v>0</v>
      </c>
      <c r="W15" s="15" t="s">
        <v>74</v>
      </c>
      <c r="X15" s="10" t="s">
        <v>75</v>
      </c>
      <c r="Y15" s="14">
        <f>SUMPRODUCT(('ok PAQUETE 03 EDA'!A6:A70=W15)*1,('ok PAQUETE 03 EDA'!F6:F70="A")*1)</f>
        <v>1</v>
      </c>
      <c r="Z15" s="14">
        <f>SUMPRODUCT(('ok PAQUETE 03 EDA'!A6:A70=W15)*1,('ok PAQUETE 03 EDA'!F6:F70="B")*1)</f>
        <v>1</v>
      </c>
      <c r="AA15" s="14">
        <f>SUMPRODUCT(('ok PAQUETE 03 EDA'!A6:A70=W15)*1,('ok PAQUETE 03 EDA'!F6:F70="C")*1)</f>
        <v>0</v>
      </c>
      <c r="AB15" s="156">
        <f t="shared" si="1"/>
        <v>2</v>
      </c>
      <c r="AC15" s="158">
        <f>SUMPRODUCT(('ok PAQUETE 03 EDA'!A6:A70=W15)*1,('ok PAQUETE 03 EDA'!H6:H70="IMPRESORA")*1)</f>
        <v>2</v>
      </c>
      <c r="AD15" s="113">
        <f>SUMPRODUCT(('ok PAQUETE 03 EDA'!A6:A70=W15)*1,('ok PAQUETE 03 EDA'!I6:I70="SCANER")*1)</f>
        <v>2</v>
      </c>
      <c r="AE15" s="467">
        <f>SUMPRODUCT(('ok PAQUETE 03 EDA'!A6:A70=A15)*1,('ok PAQUETE 03 EDA'!G6:G70="NUEVA")*1)</f>
        <v>0</v>
      </c>
      <c r="AF15" s="468">
        <f>SUMPRODUCT(('ok PAQUETE 03 EDA'!$A$6:$A$79=W15)*1,('ok PAQUETE 03 EDA'!$J$6:$J$79="COLOR")*1)</f>
        <v>0</v>
      </c>
      <c r="AM15" s="36"/>
    </row>
    <row r="16" spans="1:39" ht="15" customHeight="1" x14ac:dyDescent="0.25">
      <c r="A16" s="15" t="s">
        <v>76</v>
      </c>
      <c r="B16" s="10" t="s">
        <v>77</v>
      </c>
      <c r="C16" s="41">
        <f>SUMPRODUCT(('ok PAQUETE 01 MXL'!A6:A212=A16)*1,('ok PAQUETE 01 MXL'!F6:F212="A")*1)</f>
        <v>0</v>
      </c>
      <c r="D16" s="41">
        <f>SUMPRODUCT(('ok PAQUETE 01 MXL'!A6:A212=A16)*1,('ok PAQUETE 01 MXL'!F6:F212="B")*1)</f>
        <v>2</v>
      </c>
      <c r="E16" s="41">
        <f>SUMPRODUCT(('ok PAQUETE 01 MXL'!A6:A212=A16)*1,('ok PAQUETE 01 MXL'!F6:F212="C")*1)</f>
        <v>0</v>
      </c>
      <c r="F16" s="151">
        <f t="shared" ref="F16" si="3">SUM(C16:E16)</f>
        <v>2</v>
      </c>
      <c r="G16" s="149">
        <f>SUMPRODUCT(('ok PAQUETE 01 MXL'!A7:A213=A16)*1,('ok PAQUETE 01 MXL'!H7:H213="IMPRESORA")*1)</f>
        <v>2</v>
      </c>
      <c r="H16" s="41">
        <f>SUMPRODUCT(('ok PAQUETE 01 MXL'!A6:A212=A16)*1,('ok PAQUETE 01 MXL'!I6:I212="SCANER")*1)</f>
        <v>0</v>
      </c>
      <c r="I16" s="145">
        <f>SUMPRODUCT(('ok PAQUETE 01 MXL'!A6:A212=A16)*1,('ok PAQUETE 01 MXL'!G6:G212="NUEVA")*1)</f>
        <v>0</v>
      </c>
      <c r="J16" s="145">
        <f>SUMPRODUCT(('ok PAQUETE 01 MXL'!$A$6:$A$212=A16)*1,('ok PAQUETE 01 MXL'!$J$6:$J$212="COLOR")*1)</f>
        <v>0</v>
      </c>
      <c r="K16" s="207"/>
      <c r="L16" s="15" t="s">
        <v>76</v>
      </c>
      <c r="M16" s="10" t="s">
        <v>77</v>
      </c>
      <c r="N16" s="41">
        <f>SUMPRODUCT(('ok PAQUETE 02 TJ'!A6:A177=L16)*1,('ok PAQUETE 02 TJ'!F6:F177="A")*1)</f>
        <v>0</v>
      </c>
      <c r="O16" s="71">
        <f>SUMPRODUCT(('ok PAQUETE 02 TJ'!A6:A177=L16)*1,('ok PAQUETE 02 TJ'!F6:F177="B")*1)</f>
        <v>1</v>
      </c>
      <c r="P16" s="41">
        <f>SUMPRODUCT(('ok PAQUETE 02 TJ'!A6:A177=L16)*1,('ok PAQUETE 02 TJ'!F6:F177="C")*1)</f>
        <v>0</v>
      </c>
      <c r="Q16" s="156">
        <f t="shared" si="2"/>
        <v>1</v>
      </c>
      <c r="R16" s="149">
        <f>SUMPRODUCT(('ok PAQUETE 02 TJ'!A6:A178=L16)*1,('ok PAQUETE 02 TJ'!H6:H178="IMPRESORA")*1)</f>
        <v>1</v>
      </c>
      <c r="S16" s="146">
        <f>SUMPRODUCT(('ok PAQUETE 02 TJ'!A6:A178=L16)*1,('ok PAQUETE 02 TJ'!I6:I178="SCANER")*1)</f>
        <v>0</v>
      </c>
      <c r="T16" s="147">
        <f>SUMPRODUCT(('ok PAQUETE 02 TJ'!A6:A178=A16)*1,('ok PAQUETE 02 TJ'!G6:G178="NUEVA")*1)</f>
        <v>0</v>
      </c>
      <c r="U16" s="460">
        <f>SUMPRODUCT(('ok PAQUETE 02 TJ'!$A$6:$A$178=A16)*1,('ok PAQUETE 02 TJ'!$J$6:$J$178="COLOR")*1)</f>
        <v>0</v>
      </c>
      <c r="W16" s="15" t="s">
        <v>76</v>
      </c>
      <c r="X16" s="10" t="s">
        <v>77</v>
      </c>
      <c r="Y16" s="14"/>
      <c r="Z16" s="14"/>
      <c r="AA16" s="14"/>
      <c r="AB16" s="156"/>
      <c r="AC16" s="158"/>
      <c r="AD16" s="113"/>
      <c r="AE16" s="467"/>
      <c r="AF16" s="468">
        <f>SUMPRODUCT(('ok PAQUETE 03 EDA'!$A$6:$A$79=W16)*1,('ok PAQUETE 03 EDA'!$J$6:$J$79="COLOR")*1)</f>
        <v>0</v>
      </c>
      <c r="AM16" s="36"/>
    </row>
    <row r="17" spans="1:39" ht="15" customHeight="1" x14ac:dyDescent="0.25">
      <c r="A17" s="15" t="s">
        <v>78</v>
      </c>
      <c r="B17" s="10" t="s">
        <v>79</v>
      </c>
      <c r="C17" s="41">
        <f>SUMPRODUCT(('ok PAQUETE 01 MXL'!A6:A212=A17)*1,('ok PAQUETE 01 MXL'!F6:F212="A")*1)</f>
        <v>1</v>
      </c>
      <c r="D17" s="41">
        <f>SUMPRODUCT(('ok PAQUETE 01 MXL'!A6:A212=A17)*1,('ok PAQUETE 01 MXL'!F6:F212="B")*1)</f>
        <v>0</v>
      </c>
      <c r="E17" s="41">
        <f>SUMPRODUCT(('ok PAQUETE 01 MXL'!A6:A212=A17)*1,('ok PAQUETE 01 MXL'!F6:F212="C")*1)</f>
        <v>0</v>
      </c>
      <c r="F17" s="151">
        <f>SUM(C17:E17)</f>
        <v>1</v>
      </c>
      <c r="G17" s="149">
        <f>SUMPRODUCT(('ok PAQUETE 01 MXL'!A6:A212=A17)*1,('ok PAQUETE 01 MXL'!H6:H212="IMPRESORA")*1)</f>
        <v>1</v>
      </c>
      <c r="H17" s="41">
        <f>SUMPRODUCT(('ok PAQUETE 01 MXL'!A6:A212=A17)*1,('ok PAQUETE 01 MXL'!I6:I212="SCANER")*1)</f>
        <v>1</v>
      </c>
      <c r="I17" s="145">
        <f>SUMPRODUCT(('ok PAQUETE 01 MXL'!A6:A212=A17)*1,('ok PAQUETE 01 MXL'!G6:G212="NUEVA")*1)</f>
        <v>0</v>
      </c>
      <c r="J17" s="145">
        <f>SUMPRODUCT(('ok PAQUETE 01 MXL'!$A$6:$A$212=A17)*1,('ok PAQUETE 01 MXL'!$J$6:$J$212="COLOR")*1)</f>
        <v>0</v>
      </c>
      <c r="L17" s="15" t="s">
        <v>78</v>
      </c>
      <c r="M17" s="10" t="s">
        <v>79</v>
      </c>
      <c r="N17" s="71">
        <f>SUMPRODUCT(('ok PAQUETE 02 TJ'!A6:A177=L17)*1,('ok PAQUETE 02 TJ'!F6:F177="A")*1)</f>
        <v>2</v>
      </c>
      <c r="O17" s="41">
        <f>SUMPRODUCT(('ok PAQUETE 02 TJ'!A6:A177=L17)*1,('ok PAQUETE 02 TJ'!F6:F177="B")*1)</f>
        <v>0</v>
      </c>
      <c r="P17" s="71">
        <f>SUMPRODUCT(('ok PAQUETE 02 TJ'!A6:A177=L17)*1,('ok PAQUETE 02 TJ'!F6:F177="C")*1)</f>
        <v>0</v>
      </c>
      <c r="Q17" s="156">
        <f t="shared" si="2"/>
        <v>2</v>
      </c>
      <c r="R17" s="149">
        <f>SUMPRODUCT(('ok PAQUETE 02 TJ'!A6:A178=L17)*1,('ok PAQUETE 02 TJ'!H6:H178="IMPRESORA")*1)</f>
        <v>1</v>
      </c>
      <c r="S17" s="146">
        <f>SUMPRODUCT(('ok PAQUETE 02 TJ'!A6:A178=L17)*1,('ok PAQUETE 02 TJ'!I6:I178="SCANER")*1)</f>
        <v>1</v>
      </c>
      <c r="T17" s="147">
        <f>SUMPRODUCT(('ok PAQUETE 02 TJ'!A6:A178=A17)*1,('ok PAQUETE 02 TJ'!G6:G178="NUEVA")*1)</f>
        <v>0</v>
      </c>
      <c r="U17" s="460">
        <f>SUMPRODUCT(('ok PAQUETE 02 TJ'!$A$6:$A$178=A17)*1,('ok PAQUETE 02 TJ'!$J$6:$J$178="COLOR")*1)</f>
        <v>0</v>
      </c>
      <c r="W17" s="15" t="s">
        <v>78</v>
      </c>
      <c r="X17" s="10" t="s">
        <v>79</v>
      </c>
      <c r="Y17" s="14">
        <f>SUMPRODUCT(('ok PAQUETE 03 EDA'!A6:A70=W17)*1,('ok PAQUETE 03 EDA'!F6:F70="A")*1)</f>
        <v>1</v>
      </c>
      <c r="Z17" s="14">
        <f>SUMPRODUCT(('ok PAQUETE 03 EDA'!A6:A70=W17)*1,('ok PAQUETE 03 EDA'!F6:F70="B")*1)</f>
        <v>0</v>
      </c>
      <c r="AA17" s="14">
        <f>SUMPRODUCT(('ok PAQUETE 03 EDA'!A6:A70=W17)*1,('ok PAQUETE 03 EDA'!F6:F70="C")*1)</f>
        <v>0</v>
      </c>
      <c r="AB17" s="156">
        <f>SUM(Y17:AA17)</f>
        <v>1</v>
      </c>
      <c r="AC17" s="158">
        <f>SUMPRODUCT(('ok PAQUETE 03 EDA'!A6:A70=W17)*1,('ok PAQUETE 03 EDA'!H6:H70="IMPRESORA")*1)</f>
        <v>0</v>
      </c>
      <c r="AD17" s="113">
        <f>SUMPRODUCT(('ok PAQUETE 03 EDA'!A6:A70=W17)*1,('ok PAQUETE 03 EDA'!I6:I70="SCANER")*1)</f>
        <v>0</v>
      </c>
      <c r="AE17" s="467">
        <f>SUMPRODUCT(('ok PAQUETE 03 EDA'!A6:A70=A17)*1,('ok PAQUETE 03 EDA'!G6:G70="NUEVA")*1)</f>
        <v>0</v>
      </c>
      <c r="AF17" s="468">
        <f>SUMPRODUCT(('ok PAQUETE 03 EDA'!$A$6:$A$79=W17)*1,('ok PAQUETE 03 EDA'!$J$6:$J$79="COLOR")*1)</f>
        <v>0</v>
      </c>
      <c r="AM17" s="36"/>
    </row>
    <row r="18" spans="1:39" ht="15" customHeight="1" x14ac:dyDescent="0.25">
      <c r="A18" s="15" t="s">
        <v>80</v>
      </c>
      <c r="B18" s="10" t="s">
        <v>81</v>
      </c>
      <c r="C18" s="41">
        <f>SUMPRODUCT(('ok PAQUETE 01 MXL'!A6:A212=A18)*1,('ok PAQUETE 01 MXL'!F6:F212="A")*1)</f>
        <v>2</v>
      </c>
      <c r="D18" s="41">
        <f>SUMPRODUCT(('ok PAQUETE 01 MXL'!A6:A212=A18)*1,('ok PAQUETE 01 MXL'!F6:F212="B")*1)</f>
        <v>2</v>
      </c>
      <c r="E18" s="41">
        <f>SUMPRODUCT(('ok PAQUETE 01 MXL'!A6:A212=A18)*1,('ok PAQUETE 01 MXL'!F6:F212="C")*1)</f>
        <v>0</v>
      </c>
      <c r="F18" s="151">
        <f>SUM(C18:E18)</f>
        <v>4</v>
      </c>
      <c r="G18" s="149">
        <f>SUMPRODUCT(('ok PAQUETE 01 MXL'!A6:A212=A18)*1,('ok PAQUETE 01 MXL'!H6:H212="IMPRESORA")*1)</f>
        <v>4</v>
      </c>
      <c r="H18" s="41">
        <f>SUMPRODUCT(('ok PAQUETE 01 MXL'!A6:A212=A18)*1,('ok PAQUETE 01 MXL'!I6:I212="SCANER")*1)</f>
        <v>0</v>
      </c>
      <c r="I18" s="145">
        <f>SUMPRODUCT(('ok PAQUETE 01 MXL'!A6:A212=A18)*1,('ok PAQUETE 01 MXL'!G6:G212="NUEVA")*1)</f>
        <v>0</v>
      </c>
      <c r="J18" s="145">
        <f>SUMPRODUCT(('ok PAQUETE 01 MXL'!$A$6:$A$212=A18)*1,('ok PAQUETE 01 MXL'!$J$6:$J$212="COLOR")*1)</f>
        <v>0</v>
      </c>
      <c r="L18" s="15" t="s">
        <v>80</v>
      </c>
      <c r="M18" s="10" t="s">
        <v>81</v>
      </c>
      <c r="N18" s="41">
        <f>SUMPRODUCT(('ok PAQUETE 02 TJ'!A6:A177=L18)*1,('ok PAQUETE 02 TJ'!F6:F177="A")*1)</f>
        <v>3</v>
      </c>
      <c r="O18" s="71">
        <f>SUMPRODUCT(('ok PAQUETE 02 TJ'!A6:A177=L18)*1,('ok PAQUETE 02 TJ'!F6:F177="B")*1)</f>
        <v>2</v>
      </c>
      <c r="P18" s="41">
        <f>SUMPRODUCT(('ok PAQUETE 02 TJ'!A6:A177=L18)*1,('ok PAQUETE 02 TJ'!F6:F177="C")*1)</f>
        <v>0</v>
      </c>
      <c r="Q18" s="156">
        <f t="shared" si="2"/>
        <v>5</v>
      </c>
      <c r="R18" s="149">
        <f>SUMPRODUCT(('ok PAQUETE 02 TJ'!A6:A178=L18)*1,('ok PAQUETE 02 TJ'!H6:H178="IMPRESORA")*1)</f>
        <v>3</v>
      </c>
      <c r="S18" s="146">
        <f>SUMPRODUCT(('ok PAQUETE 02 TJ'!A6:A178=L18)*1,('ok PAQUETE 02 TJ'!I6:I178="SCANER")*1)</f>
        <v>1</v>
      </c>
      <c r="T18" s="147">
        <f>SUMPRODUCT(('ok PAQUETE 02 TJ'!A6:A178=A18)*1,('ok PAQUETE 02 TJ'!G6:G178="NUEVA")*1)</f>
        <v>0</v>
      </c>
      <c r="U18" s="460">
        <f>SUMPRODUCT(('ok PAQUETE 02 TJ'!$A$6:$A$178=A18)*1,('ok PAQUETE 02 TJ'!$J$6:$J$178="COLOR")*1)</f>
        <v>0</v>
      </c>
      <c r="W18" s="15" t="s">
        <v>80</v>
      </c>
      <c r="X18" s="10" t="s">
        <v>81</v>
      </c>
      <c r="Y18" s="14">
        <f>SUMPRODUCT(('ok PAQUETE 03 EDA'!A6:A70=W18)*1,('ok PAQUETE 03 EDA'!F6:F70="A")*1)</f>
        <v>1</v>
      </c>
      <c r="Z18" s="14">
        <f>SUMPRODUCT(('ok PAQUETE 03 EDA'!A6:A70=W18)*1,('ok PAQUETE 03 EDA'!F6:F70="B")*1)</f>
        <v>2</v>
      </c>
      <c r="AA18" s="14">
        <f>SUMPRODUCT(('ok PAQUETE 03 EDA'!A6:A70=W18)*1,('ok PAQUETE 03 EDA'!F6:F70="C")*1)</f>
        <v>0</v>
      </c>
      <c r="AB18" s="156">
        <f>SUM(Y18:AA18)</f>
        <v>3</v>
      </c>
      <c r="AC18" s="158">
        <f>SUMPRODUCT(('ok PAQUETE 03 EDA'!A6:A70=W18)*1,('ok PAQUETE 03 EDA'!H6:H70="IMPRESORA")*1)</f>
        <v>0</v>
      </c>
      <c r="AD18" s="113">
        <f>SUMPRODUCT(('ok PAQUETE 03 EDA'!A6:A70=W18)*1,('ok PAQUETE 03 EDA'!I6:I70="SCANER")*1)</f>
        <v>0</v>
      </c>
      <c r="AE18" s="467">
        <f>SUMPRODUCT(('ok PAQUETE 03 EDA'!A6:A70=A18)*1,('ok PAQUETE 03 EDA'!G6:G70="NUEVA")*1)</f>
        <v>0</v>
      </c>
      <c r="AF18" s="468">
        <f>SUMPRODUCT(('ok PAQUETE 03 EDA'!$A$6:$A$79=W18)*1,('ok PAQUETE 03 EDA'!$J$6:$J$79="COLOR")*1)</f>
        <v>0</v>
      </c>
      <c r="AM18" s="36"/>
    </row>
    <row r="19" spans="1:39" ht="15" customHeight="1" x14ac:dyDescent="0.25">
      <c r="A19" s="15" t="s">
        <v>82</v>
      </c>
      <c r="B19" s="10" t="s">
        <v>83</v>
      </c>
      <c r="C19" s="41">
        <f>SUMPRODUCT(('ok PAQUETE 01 MXL'!A6:A212=A19)*1,('ok PAQUETE 01 MXL'!F6:F212="A")*1)</f>
        <v>8</v>
      </c>
      <c r="D19" s="41">
        <f>SUMPRODUCT(('ok PAQUETE 01 MXL'!A6:A212=A19)*1,('ok PAQUETE 01 MXL'!F6:F212="B")*1)</f>
        <v>1</v>
      </c>
      <c r="E19" s="41">
        <f>SUMPRODUCT(('ok PAQUETE 01 MXL'!A6:A212=A19)*1,('ok PAQUETE 01 MXL'!F6:F212="C")*1)</f>
        <v>1</v>
      </c>
      <c r="F19" s="151">
        <f>SUM(C19:E19)</f>
        <v>10</v>
      </c>
      <c r="G19" s="149">
        <f>SUMPRODUCT(('ok PAQUETE 01 MXL'!A6:A212=A19)*1,('ok PAQUETE 01 MXL'!H6:H212="IMPRESORA")*1)</f>
        <v>3</v>
      </c>
      <c r="H19" s="41">
        <f>SUMPRODUCT(('ok PAQUETE 01 MXL'!A6:A212=A19)*1,('ok PAQUETE 01 MXL'!I6:I212="SCANER")*1)</f>
        <v>1</v>
      </c>
      <c r="I19" s="145">
        <f>SUMPRODUCT(('ok PAQUETE 01 MXL'!A6:A212=A19)*1,('ok PAQUETE 01 MXL'!G6:G212="NUEVA")*1)</f>
        <v>1</v>
      </c>
      <c r="J19" s="145">
        <f>SUMPRODUCT(('ok PAQUETE 01 MXL'!$A$6:$A$212=A19)*1,('ok PAQUETE 01 MXL'!$J$6:$J$212="COLOR")*1)</f>
        <v>0</v>
      </c>
      <c r="L19" s="15" t="s">
        <v>82</v>
      </c>
      <c r="M19" s="10" t="s">
        <v>83</v>
      </c>
      <c r="N19" s="71">
        <f>SUMPRODUCT(('ok PAQUETE 02 TJ'!A6:A177=L19)*1,('ok PAQUETE 02 TJ'!F6:F177="A")*1)</f>
        <v>4</v>
      </c>
      <c r="O19" s="71">
        <f>SUMPRODUCT(('ok PAQUETE 02 TJ'!A6:A177=L19)*1,('ok PAQUETE 02 TJ'!F6:F177="B")*1)</f>
        <v>1</v>
      </c>
      <c r="P19" s="71">
        <f>SUMPRODUCT(('ok PAQUETE 02 TJ'!A6:A177=L19)*1,('ok PAQUETE 02 TJ'!F6:F177="C")*1)</f>
        <v>1</v>
      </c>
      <c r="Q19" s="156">
        <f t="shared" si="2"/>
        <v>6</v>
      </c>
      <c r="R19" s="149">
        <f>SUMPRODUCT(('ok PAQUETE 02 TJ'!A6:A178=L19)*1,('ok PAQUETE 02 TJ'!H6:H178="IMPRESORA")*1)</f>
        <v>0</v>
      </c>
      <c r="S19" s="146">
        <f>SUMPRODUCT(('ok PAQUETE 02 TJ'!A6:A178=L19)*1,('ok PAQUETE 02 TJ'!I6:I178="SCANER")*1)</f>
        <v>0</v>
      </c>
      <c r="T19" s="147">
        <f>SUMPRODUCT(('ok PAQUETE 02 TJ'!A6:A178=A19)*1,('ok PAQUETE 02 TJ'!G6:G178="NUEVA")*1)</f>
        <v>1</v>
      </c>
      <c r="U19" s="460">
        <f>SUMPRODUCT(('ok PAQUETE 02 TJ'!$A$6:$A$178=A19)*1,('ok PAQUETE 02 TJ'!$J$6:$J$178="COLOR")*1)</f>
        <v>0</v>
      </c>
      <c r="W19" s="15" t="s">
        <v>82</v>
      </c>
      <c r="X19" s="10" t="s">
        <v>83</v>
      </c>
      <c r="Y19" s="14">
        <f>SUMPRODUCT(('ok PAQUETE 03 EDA'!A6:A70=W19)*1,('ok PAQUETE 03 EDA'!F6:F70="A")*1)</f>
        <v>3</v>
      </c>
      <c r="Z19" s="14">
        <f>SUMPRODUCT(('ok PAQUETE 03 EDA'!A6:A70=W19)*1,('ok PAQUETE 03 EDA'!F6:F70="B")*1)</f>
        <v>1</v>
      </c>
      <c r="AA19" s="14">
        <f>SUMPRODUCT(('ok PAQUETE 03 EDA'!A6:A70=W19)*1,('ok PAQUETE 03 EDA'!F6:F70="C")*1)</f>
        <v>0</v>
      </c>
      <c r="AB19" s="156">
        <f>SUM(Y19:AA19)</f>
        <v>4</v>
      </c>
      <c r="AC19" s="158">
        <f>SUMPRODUCT(('ok PAQUETE 03 EDA'!A6:A70=W19)*1,('ok PAQUETE 03 EDA'!H6:H70="IMPRESORA")*1)</f>
        <v>1</v>
      </c>
      <c r="AD19" s="113">
        <f>SUMPRODUCT(('ok PAQUETE 03 EDA'!A6:A70=W19)*1,('ok PAQUETE 03 EDA'!I6:I70="SCANER")*1)</f>
        <v>1</v>
      </c>
      <c r="AE19" s="467">
        <f>SUMPRODUCT(('ok PAQUETE 03 EDA'!A6:A70=A19)*1,('ok PAQUETE 03 EDA'!G6:G70="NUEVA")*1)</f>
        <v>1</v>
      </c>
      <c r="AF19" s="468">
        <f>SUMPRODUCT(('ok PAQUETE 03 EDA'!$A$6:$A$79=W19)*1,('ok PAQUETE 03 EDA'!$J$6:$J$79="COLOR")*1)</f>
        <v>0</v>
      </c>
      <c r="AM19" s="36"/>
    </row>
    <row r="20" spans="1:39" ht="15" customHeight="1" x14ac:dyDescent="0.25">
      <c r="A20" s="15" t="s">
        <v>84</v>
      </c>
      <c r="B20" s="10" t="s">
        <v>85</v>
      </c>
      <c r="C20" s="41">
        <f>SUMPRODUCT(('ok PAQUETE 01 MXL'!A6:A212=A20)*1,('ok PAQUETE 01 MXL'!F6:F212="A")*1)</f>
        <v>2</v>
      </c>
      <c r="D20" s="41">
        <f>SUMPRODUCT(('ok PAQUETE 01 MXL'!A6:A212=A20)*1,('ok PAQUETE 01 MXL'!F6:F212="B")*1)</f>
        <v>0</v>
      </c>
      <c r="E20" s="41">
        <f>SUMPRODUCT(('ok PAQUETE 01 MXL'!A6:A212=A20)*1,('ok PAQUETE 01 MXL'!F6:F212="C")*1)</f>
        <v>0</v>
      </c>
      <c r="F20" s="151">
        <f>SUM(C20:E20)</f>
        <v>2</v>
      </c>
      <c r="G20" s="149">
        <f>SUMPRODUCT(('ok PAQUETE 01 MXL'!A6:A212=A20)*1,('ok PAQUETE 01 MXL'!H6:H212="IMPRESORA")*1)</f>
        <v>0</v>
      </c>
      <c r="H20" s="41">
        <f>SUMPRODUCT(('ok PAQUETE 01 MXL'!A6:A212=A20)*1,('ok PAQUETE 01 MXL'!I6:I212="SCANER")*1)</f>
        <v>0</v>
      </c>
      <c r="I20" s="145">
        <f>SUMPRODUCT(('ok PAQUETE 01 MXL'!A6:A212=A20)*1,('ok PAQUETE 01 MXL'!G6:G212="NUEVA")*1)</f>
        <v>0</v>
      </c>
      <c r="J20" s="145">
        <f>SUMPRODUCT(('ok PAQUETE 01 MXL'!$A$6:$A$212=A20)*1,('ok PAQUETE 01 MXL'!$J$6:$J$212="COLOR")*1)</f>
        <v>0</v>
      </c>
      <c r="L20" s="15" t="s">
        <v>84</v>
      </c>
      <c r="M20" s="10" t="s">
        <v>85</v>
      </c>
      <c r="N20" s="41">
        <f>SUMPRODUCT(('ok PAQUETE 02 TJ'!A6:A177=L20)*1,('ok PAQUETE 02 TJ'!F6:F177="A")*1)</f>
        <v>4</v>
      </c>
      <c r="O20" s="71">
        <f>SUMPRODUCT(('ok PAQUETE 02 TJ'!A6:A177=L20)*1,('ok PAQUETE 02 TJ'!F6:F177="B")*1)</f>
        <v>0</v>
      </c>
      <c r="P20" s="41">
        <f>SUMPRODUCT(('ok PAQUETE 02 TJ'!A6:A177=L20)*1,('ok PAQUETE 02 TJ'!F6:F177="C")*1)</f>
        <v>1</v>
      </c>
      <c r="Q20" s="156">
        <f t="shared" si="2"/>
        <v>5</v>
      </c>
      <c r="R20" s="149">
        <f>SUMPRODUCT(('ok PAQUETE 02 TJ'!A6:A178=L20)*1,('ok PAQUETE 02 TJ'!H6:H178="IMPRESORA")*1)</f>
        <v>1</v>
      </c>
      <c r="S20" s="146">
        <f>SUMPRODUCT(('ok PAQUETE 02 TJ'!A6:A178=L20)*1,('ok PAQUETE 02 TJ'!I6:I178="SCANER")*1)</f>
        <v>0</v>
      </c>
      <c r="T20" s="147">
        <f>SUMPRODUCT(('ok PAQUETE 02 TJ'!A6:A178=A20)*1,('ok PAQUETE 02 TJ'!G6:G178="NUEVA")*1)</f>
        <v>1</v>
      </c>
      <c r="U20" s="460">
        <f>SUMPRODUCT(('ok PAQUETE 02 TJ'!$A$6:$A$178=A20)*1,('ok PAQUETE 02 TJ'!$J$6:$J$178="COLOR")*1)</f>
        <v>0</v>
      </c>
      <c r="W20" s="15" t="s">
        <v>84</v>
      </c>
      <c r="X20" s="10" t="s">
        <v>85</v>
      </c>
      <c r="Y20" s="14">
        <f>SUMPRODUCT(('ok PAQUETE 03 EDA'!A6:A79=W20)*1,('ok PAQUETE 03 EDA'!F6:F79="A")*1)</f>
        <v>1</v>
      </c>
      <c r="Z20" s="14">
        <f>SUMPRODUCT(('ok PAQUETE 03 EDA'!A6:A79=W20)*1,('ok PAQUETE 03 EDA'!F6:F79="B")*1)</f>
        <v>0</v>
      </c>
      <c r="AA20" s="14">
        <f>SUMPRODUCT(('ok PAQUETE 03 EDA'!A6:A79=W20)*1,('ok PAQUETE 03 EDA'!F6:F79="C")*1)</f>
        <v>0</v>
      </c>
      <c r="AB20" s="156">
        <f>SUM(Y20:AA20)</f>
        <v>1</v>
      </c>
      <c r="AC20" s="158">
        <f>SUMPRODUCT(('ok PAQUETE 03 EDA'!A6:A79=W20)*1,('ok PAQUETE 03 EDA'!H6:H79="IMPRESORA")*1)</f>
        <v>0</v>
      </c>
      <c r="AD20" s="113">
        <f>SUMPRODUCT(('ok PAQUETE 03 EDA'!A6:A79=W20)*1,('ok PAQUETE 03 EDA'!I6:I79="SCANER")*1)</f>
        <v>0</v>
      </c>
      <c r="AE20" s="467">
        <f>SUMPRODUCT(('ok PAQUETE 03 EDA'!A6:A79=A20)*1,('ok PAQUETE 03 EDA'!G6:G79="NUEVA")*1)</f>
        <v>0</v>
      </c>
      <c r="AF20" s="468">
        <f>SUMPRODUCT(('ok PAQUETE 03 EDA'!$A$6:$A$79=W20)*1,('ok PAQUETE 03 EDA'!$J$6:$J$79="COLOR")*1)</f>
        <v>0</v>
      </c>
      <c r="AM20" s="36"/>
    </row>
    <row r="21" spans="1:39" ht="15" customHeight="1" x14ac:dyDescent="0.25">
      <c r="A21" s="15" t="s">
        <v>86</v>
      </c>
      <c r="B21" s="10" t="s">
        <v>87</v>
      </c>
      <c r="C21" s="41">
        <f>SUMPRODUCT(('ok PAQUETE 01 MXL'!A6:A212=A21)*1,('ok PAQUETE 01 MXL'!F6:F212="A")*1)</f>
        <v>25</v>
      </c>
      <c r="D21" s="41">
        <f>SUMPRODUCT(('ok PAQUETE 01 MXL'!A6:A212=A21)*1,('ok PAQUETE 01 MXL'!F6:F212="B")*1)</f>
        <v>2</v>
      </c>
      <c r="E21" s="41">
        <f>SUMPRODUCT(('ok PAQUETE 01 MXL'!A6:A212=A21)*1,('ok PAQUETE 01 MXL'!F6:F212="C")*1)</f>
        <v>3</v>
      </c>
      <c r="F21" s="151">
        <f>SUM(C21:E21)</f>
        <v>30</v>
      </c>
      <c r="G21" s="149">
        <f>SUMPRODUCT(('ok PAQUETE 01 MXL'!A6:A212=A21)*1,('ok PAQUETE 01 MXL'!H6:H212="IMPRESORA")*1)</f>
        <v>3</v>
      </c>
      <c r="H21" s="41">
        <f>SUMPRODUCT(('ok PAQUETE 01 MXL'!A6:A212=A21)*1,('ok PAQUETE 01 MXL'!I6:I212="SCANER")*1)</f>
        <v>0</v>
      </c>
      <c r="I21" s="145">
        <f>SUMPRODUCT(('ok PAQUETE 01 MXL'!A6:A212=A21)*1,('ok PAQUETE 01 MXL'!G6:G212="NUEVA")*1)</f>
        <v>0</v>
      </c>
      <c r="J21" s="145">
        <f>SUMPRODUCT(('ok PAQUETE 01 MXL'!$A$6:$A$212=A21)*1,('ok PAQUETE 01 MXL'!$J$6:$J$212="COLOR")*1)</f>
        <v>0</v>
      </c>
      <c r="L21" s="15" t="s">
        <v>86</v>
      </c>
      <c r="M21" s="10" t="s">
        <v>87</v>
      </c>
      <c r="N21" s="70">
        <f>SUMPRODUCT(('ok PAQUETE 02 TJ'!A6:A178=L21)*1,('ok PAQUETE 02 TJ'!F6:F178="A")*1)</f>
        <v>28</v>
      </c>
      <c r="O21" s="71">
        <f>SUMPRODUCT(('ok PAQUETE 02 TJ'!A6:A178=L21)*1,('ok PAQUETE 02 TJ'!F6:F178="B")*1)</f>
        <v>5</v>
      </c>
      <c r="P21" s="70">
        <f>SUMPRODUCT(('ok PAQUETE 02 TJ'!A6:A178=L21)*1,('ok PAQUETE 02 TJ'!F6:F178="C")*1)</f>
        <v>2</v>
      </c>
      <c r="Q21" s="156">
        <f t="shared" si="2"/>
        <v>35</v>
      </c>
      <c r="R21" s="153">
        <f>SUMPRODUCT(('ok PAQUETE 02 TJ'!A6:A178=L21)*1,('ok PAQUETE 02 TJ'!H6:H178="IMPRESORA")*1)</f>
        <v>8</v>
      </c>
      <c r="S21" s="146">
        <f>SUMPRODUCT(('ok PAQUETE 02 TJ'!A6:A178=L21)*1,('ok PAQUETE 02 TJ'!I6:I178="SCANER")*1)</f>
        <v>2</v>
      </c>
      <c r="T21" s="147">
        <f>SUMPRODUCT(('ok PAQUETE 02 TJ'!A6:A178=A21)*1,('ok PAQUETE 02 TJ'!G6:G178="NUEVA")*1)</f>
        <v>1</v>
      </c>
      <c r="U21" s="460">
        <f>SUMPRODUCT(('ok PAQUETE 02 TJ'!$A$6:$A$178=A21)*1,('ok PAQUETE 02 TJ'!$J$6:$J$178="COLOR")*1)</f>
        <v>0</v>
      </c>
      <c r="W21" s="15" t="s">
        <v>86</v>
      </c>
      <c r="X21" s="10" t="s">
        <v>87</v>
      </c>
      <c r="Y21" s="14">
        <f>SUMPRODUCT(('ok PAQUETE 03 EDA'!A6:A79=W21)*1,('ok PAQUETE 03 EDA'!F6:F79="A")*1)</f>
        <v>7</v>
      </c>
      <c r="Z21" s="14">
        <f>SUMPRODUCT(('ok PAQUETE 03 EDA'!A6:A79=W21)*1,('ok PAQUETE 03 EDA'!F6:F79="B")*1)</f>
        <v>8</v>
      </c>
      <c r="AA21" s="14">
        <f>SUMPRODUCT(('ok PAQUETE 03 EDA'!A6:A70=W21)*1,('ok PAQUETE 03 EDA'!F6:F70="C")*1)</f>
        <v>0</v>
      </c>
      <c r="AB21" s="156">
        <f>SUM(Y21:AA21)</f>
        <v>15</v>
      </c>
      <c r="AC21" s="158">
        <f>SUMPRODUCT(('ok PAQUETE 03 EDA'!A6:A79=W21)*1,('ok PAQUETE 03 EDA'!H6:H79="IMPRESORA")*1)</f>
        <v>3</v>
      </c>
      <c r="AD21" s="113">
        <f>SUMPRODUCT(('ok PAQUETE 03 EDA'!A6:A79=W21)*1,('ok PAQUETE 03 EDA'!I6:I79="SCANER")*1)</f>
        <v>1</v>
      </c>
      <c r="AE21" s="467">
        <f>SUMPRODUCT(('ok PAQUETE 03 EDA'!A6:A79=A21)*1,('ok PAQUETE 03 EDA'!G6:G79="NUEVA")*1)</f>
        <v>1</v>
      </c>
      <c r="AF21" s="468">
        <f>SUMPRODUCT(('ok PAQUETE 03 EDA'!$A$6:$A$79=W21)*1,('ok PAQUETE 03 EDA'!$J$6:$J$79="COLOR")*1)</f>
        <v>0</v>
      </c>
      <c r="AM21" s="36"/>
    </row>
    <row r="22" spans="1:39" ht="15" customHeight="1" thickBot="1" x14ac:dyDescent="0.25">
      <c r="A22" s="492" t="s">
        <v>44</v>
      </c>
      <c r="B22" s="493"/>
      <c r="C22" s="27">
        <f t="shared" ref="C22:F22" si="4">SUM(C5:C21)</f>
        <v>163</v>
      </c>
      <c r="D22" s="27">
        <f t="shared" si="4"/>
        <v>30</v>
      </c>
      <c r="E22" s="29">
        <f>SUM(E5:E21)</f>
        <v>14</v>
      </c>
      <c r="F22" s="28">
        <f t="shared" si="4"/>
        <v>207</v>
      </c>
      <c r="G22" s="150">
        <f t="shared" ref="G22:H22" si="5">SUM(G5:G21)</f>
        <v>78</v>
      </c>
      <c r="H22" s="27">
        <f t="shared" si="5"/>
        <v>48</v>
      </c>
      <c r="I22" s="28">
        <f>SUM(I5:I21)</f>
        <v>21</v>
      </c>
      <c r="J22" s="28">
        <f>SUM(J5:J21)</f>
        <v>1</v>
      </c>
      <c r="L22" s="487" t="s">
        <v>44</v>
      </c>
      <c r="M22" s="488"/>
      <c r="N22" s="27">
        <f t="shared" ref="N22:Q22" si="6">SUM(N5:N21)</f>
        <v>133</v>
      </c>
      <c r="O22" s="29">
        <f t="shared" si="6"/>
        <v>22</v>
      </c>
      <c r="P22" s="27">
        <f t="shared" si="6"/>
        <v>18</v>
      </c>
      <c r="Q22" s="28">
        <f t="shared" si="6"/>
        <v>173</v>
      </c>
      <c r="R22" s="154">
        <f t="shared" ref="R22:T22" si="7">SUM(R5:R21)</f>
        <v>77</v>
      </c>
      <c r="S22" s="109">
        <f t="shared" si="7"/>
        <v>23</v>
      </c>
      <c r="T22" s="109">
        <f t="shared" si="7"/>
        <v>18</v>
      </c>
      <c r="U22" s="461">
        <f>SUM(U5:U21)</f>
        <v>3</v>
      </c>
      <c r="W22" s="487" t="s">
        <v>44</v>
      </c>
      <c r="X22" s="488"/>
      <c r="Y22" s="27">
        <f t="shared" ref="Y22:AB22" si="8">SUM(Y5:Y21)</f>
        <v>43</v>
      </c>
      <c r="Z22" s="27">
        <f t="shared" si="8"/>
        <v>31</v>
      </c>
      <c r="AA22" s="27">
        <f t="shared" si="8"/>
        <v>0</v>
      </c>
      <c r="AB22" s="28">
        <f t="shared" si="8"/>
        <v>74</v>
      </c>
      <c r="AC22" s="154">
        <f t="shared" ref="AC22:AE22" si="9">SUM(AC5:AC21)</f>
        <v>27</v>
      </c>
      <c r="AD22" s="109">
        <f t="shared" si="9"/>
        <v>10</v>
      </c>
      <c r="AE22" s="109">
        <f t="shared" si="9"/>
        <v>8</v>
      </c>
      <c r="AF22" s="461">
        <f>SUM(AF5:AF21)</f>
        <v>0</v>
      </c>
      <c r="AM22" s="37"/>
    </row>
    <row r="23" spans="1:39" ht="15" customHeight="1" x14ac:dyDescent="0.2">
      <c r="A23" s="32"/>
      <c r="B23" s="8"/>
      <c r="C23" s="24">
        <f>'ok PAQUETE 01 MXL'!F215</f>
        <v>163</v>
      </c>
      <c r="D23" s="24">
        <f>'ok PAQUETE 01 MXL'!F216</f>
        <v>30</v>
      </c>
      <c r="E23" s="24">
        <f>'ok PAQUETE 01 MXL'!F217</f>
        <v>14</v>
      </c>
      <c r="F23" s="24">
        <f>'ok PAQUETE 01 MXL'!F218</f>
        <v>207</v>
      </c>
      <c r="G23" s="24">
        <f>'ok PAQUETE 01 MXL'!H221</f>
        <v>78</v>
      </c>
      <c r="H23" s="24">
        <f>'ok PAQUETE 01 MXL'!H222</f>
        <v>48</v>
      </c>
      <c r="I23" s="24">
        <f>'ok PAQUETE 01 MXL'!G219</f>
        <v>21</v>
      </c>
      <c r="J23" s="24">
        <f>'ok PAQUETE 01 MXL'!F226</f>
        <v>1</v>
      </c>
      <c r="K23" s="32"/>
      <c r="L23" s="32"/>
      <c r="M23" s="8"/>
      <c r="N23" s="24">
        <f>'ok PAQUETE 02 TJ'!F182</f>
        <v>133</v>
      </c>
      <c r="O23" s="24">
        <f>'ok PAQUETE 02 TJ'!F183</f>
        <v>22</v>
      </c>
      <c r="P23" s="24">
        <f>'ok PAQUETE 02 TJ'!F184</f>
        <v>18</v>
      </c>
      <c r="Q23" s="24">
        <f>'ok PAQUETE 02 TJ'!F185</f>
        <v>173</v>
      </c>
      <c r="R23" s="24">
        <f>'ok PAQUETE 02 TJ'!H188</f>
        <v>77</v>
      </c>
      <c r="S23" s="24">
        <f>'ok PAQUETE 02 TJ'!H189</f>
        <v>23</v>
      </c>
      <c r="T23" s="24">
        <f>'ok PAQUETE 02 TJ'!G186</f>
        <v>18</v>
      </c>
      <c r="U23" s="24">
        <f>'ok PAQUETE 02 TJ'!F193</f>
        <v>3</v>
      </c>
      <c r="V23" s="8"/>
      <c r="W23" s="8"/>
      <c r="X23" s="8"/>
      <c r="Y23" s="24">
        <f>'ok PAQUETE 03 EDA'!F81</f>
        <v>43</v>
      </c>
      <c r="Z23" s="24">
        <f>'ok PAQUETE 03 EDA'!F82</f>
        <v>31</v>
      </c>
      <c r="AA23" s="24">
        <f>'ok PAQUETE 03 EDA'!F83</f>
        <v>0</v>
      </c>
      <c r="AB23" s="24">
        <f>'ok PAQUETE 03 EDA'!F84</f>
        <v>74</v>
      </c>
      <c r="AC23" s="24">
        <f>'ok PAQUETE 03 EDA'!H87</f>
        <v>27</v>
      </c>
      <c r="AD23" s="24">
        <f>'ok PAQUETE 03 EDA'!H88</f>
        <v>10</v>
      </c>
      <c r="AE23" s="24">
        <f>'ok PAQUETE 03 EDA'!G85</f>
        <v>8</v>
      </c>
      <c r="AF23" s="24">
        <f>'ok PAQUETE 03 EDA'!F93</f>
        <v>0</v>
      </c>
    </row>
    <row r="24" spans="1:39" x14ac:dyDescent="0.2">
      <c r="A24" s="137"/>
      <c r="B24" s="137"/>
      <c r="C24" s="138">
        <f t="shared" ref="C24:H24" si="10">C22-C23</f>
        <v>0</v>
      </c>
      <c r="D24" s="138">
        <f t="shared" si="10"/>
        <v>0</v>
      </c>
      <c r="E24" s="138">
        <f t="shared" si="10"/>
        <v>0</v>
      </c>
      <c r="F24" s="138">
        <f t="shared" si="10"/>
        <v>0</v>
      </c>
      <c r="G24" s="138">
        <f t="shared" si="10"/>
        <v>0</v>
      </c>
      <c r="H24" s="138">
        <f t="shared" si="10"/>
        <v>0</v>
      </c>
      <c r="I24" s="138">
        <f>I22-I23</f>
        <v>0</v>
      </c>
      <c r="J24" s="138">
        <f>J22-J23</f>
        <v>0</v>
      </c>
      <c r="K24" s="2"/>
      <c r="L24" s="137"/>
      <c r="M24" s="137"/>
      <c r="N24" s="160">
        <f t="shared" ref="N24:T24" si="11">N22-N23</f>
        <v>0</v>
      </c>
      <c r="O24" s="160">
        <f t="shared" si="11"/>
        <v>0</v>
      </c>
      <c r="P24" s="160">
        <f t="shared" si="11"/>
        <v>0</v>
      </c>
      <c r="Q24" s="160">
        <f t="shared" si="11"/>
        <v>0</v>
      </c>
      <c r="R24" s="160">
        <f t="shared" si="11"/>
        <v>0</v>
      </c>
      <c r="S24" s="160">
        <f t="shared" si="11"/>
        <v>0</v>
      </c>
      <c r="T24" s="160">
        <f t="shared" si="11"/>
        <v>0</v>
      </c>
      <c r="U24" s="138">
        <f>U22-U23</f>
        <v>0</v>
      </c>
      <c r="V24" s="2"/>
      <c r="W24" s="137"/>
      <c r="X24" s="137"/>
      <c r="Y24" s="138">
        <f>Y22-Y23</f>
        <v>0</v>
      </c>
      <c r="Z24" s="138">
        <f t="shared" ref="Z24:AE24" si="12">Z22-Z23</f>
        <v>0</v>
      </c>
      <c r="AA24" s="138">
        <f t="shared" si="12"/>
        <v>0</v>
      </c>
      <c r="AB24" s="138">
        <f t="shared" si="12"/>
        <v>0</v>
      </c>
      <c r="AC24" s="138">
        <f t="shared" si="12"/>
        <v>0</v>
      </c>
      <c r="AD24" s="138">
        <f t="shared" si="12"/>
        <v>0</v>
      </c>
      <c r="AE24" s="138">
        <f t="shared" si="12"/>
        <v>0</v>
      </c>
      <c r="AF24" s="138">
        <f>AF22-AF23</f>
        <v>0</v>
      </c>
    </row>
    <row r="25" spans="1:39" ht="18" customHeight="1" x14ac:dyDescent="0.2">
      <c r="A25" s="481" t="s">
        <v>116</v>
      </c>
      <c r="B25" s="481"/>
      <c r="C25" s="481"/>
      <c r="D25" s="481"/>
      <c r="E25" s="481"/>
      <c r="F25" s="481"/>
      <c r="G25" s="481"/>
      <c r="H25" s="481"/>
      <c r="I25" s="481"/>
      <c r="J25" s="278"/>
      <c r="L25" s="8"/>
      <c r="M25" s="321"/>
      <c r="N25" s="8"/>
      <c r="O25" s="8"/>
      <c r="P25" s="8"/>
      <c r="Q25" s="8"/>
      <c r="R25" s="8"/>
      <c r="S25" s="8"/>
      <c r="T25" s="8"/>
      <c r="U25" s="8"/>
      <c r="V25" s="8"/>
      <c r="W25" s="8"/>
      <c r="X25" s="321"/>
      <c r="Y25" s="8"/>
      <c r="Z25" s="8"/>
      <c r="AA25" s="8"/>
      <c r="AB25" s="8"/>
      <c r="AC25" s="8"/>
      <c r="AD25" s="8"/>
      <c r="AE25" s="8"/>
    </row>
    <row r="26" spans="1:39" ht="18" customHeight="1" thickBot="1" x14ac:dyDescent="0.25">
      <c r="A26" s="490" t="s">
        <v>744</v>
      </c>
      <c r="B26" s="490"/>
      <c r="C26" s="490"/>
      <c r="D26" s="490"/>
      <c r="E26" s="490"/>
      <c r="F26" s="490"/>
      <c r="G26" s="490"/>
      <c r="H26" s="490"/>
      <c r="I26" s="490"/>
      <c r="J26" s="280"/>
      <c r="L26" s="8"/>
      <c r="M26" s="321"/>
      <c r="N26" s="8"/>
      <c r="O26" s="8"/>
      <c r="P26" s="8"/>
      <c r="Q26" s="8"/>
      <c r="R26" s="8"/>
      <c r="S26" s="8"/>
      <c r="T26" s="8"/>
      <c r="U26" s="8"/>
      <c r="V26" s="8"/>
      <c r="W26" s="8"/>
      <c r="X26" s="321"/>
      <c r="Y26" s="8"/>
      <c r="Z26" s="8"/>
      <c r="AA26" s="8"/>
      <c r="AB26" s="8"/>
      <c r="AC26" s="8"/>
      <c r="AD26" s="8"/>
      <c r="AE26" s="8"/>
    </row>
    <row r="27" spans="1:39" ht="25.5" x14ac:dyDescent="0.2">
      <c r="A27" s="483" t="s">
        <v>51</v>
      </c>
      <c r="B27" s="484"/>
      <c r="C27" s="139" t="s">
        <v>52</v>
      </c>
      <c r="D27" s="139" t="s">
        <v>53</v>
      </c>
      <c r="E27" s="139" t="s">
        <v>54</v>
      </c>
      <c r="F27" s="139" t="s">
        <v>44</v>
      </c>
      <c r="G27" s="139" t="s">
        <v>621</v>
      </c>
      <c r="H27" s="139" t="s">
        <v>549</v>
      </c>
      <c r="I27" s="143" t="s">
        <v>550</v>
      </c>
      <c r="J27" s="143" t="s">
        <v>550</v>
      </c>
      <c r="M27" s="21"/>
      <c r="N27" s="33"/>
      <c r="O27" s="34"/>
      <c r="P27" s="34"/>
      <c r="R27" s="8"/>
      <c r="S27" s="8"/>
      <c r="T27" s="8"/>
      <c r="U27" s="8"/>
    </row>
    <row r="28" spans="1:39" ht="13.5" x14ac:dyDescent="0.25">
      <c r="A28" s="140" t="s">
        <v>55</v>
      </c>
      <c r="B28" s="10" t="s">
        <v>56</v>
      </c>
      <c r="C28" s="161">
        <f t="shared" ref="C28:C44" si="13">C5+N5+Y5</f>
        <v>7</v>
      </c>
      <c r="D28" s="161">
        <f t="shared" ref="D28:D44" si="14">D5+O5+Z5</f>
        <v>4</v>
      </c>
      <c r="E28" s="161">
        <f t="shared" ref="E28:E44" si="15">E5+P5+AA5</f>
        <v>3</v>
      </c>
      <c r="F28" s="162">
        <f t="shared" ref="F28:F44" si="16">SUM(C28:E28)</f>
        <v>14</v>
      </c>
      <c r="G28" s="161">
        <f t="shared" ref="G28:G44" si="17">G5+R5+AC5</f>
        <v>6</v>
      </c>
      <c r="H28" s="161">
        <f t="shared" ref="H28:H44" si="18">H5+S5+AD5</f>
        <v>3</v>
      </c>
      <c r="I28" s="111">
        <f t="shared" ref="I28:I44" si="19">I5+T5+AE5</f>
        <v>4</v>
      </c>
      <c r="J28" s="111">
        <f t="shared" ref="J28:J44" si="20">J5+U5+AF5</f>
        <v>0</v>
      </c>
      <c r="M28" s="21"/>
      <c r="N28" s="33"/>
      <c r="O28" s="34"/>
      <c r="P28" s="34"/>
      <c r="R28" s="8"/>
      <c r="S28" s="8"/>
      <c r="T28" s="8"/>
      <c r="U28" s="8"/>
    </row>
    <row r="29" spans="1:39" ht="13.5" x14ac:dyDescent="0.25">
      <c r="A29" s="15" t="s">
        <v>57</v>
      </c>
      <c r="B29" s="10" t="s">
        <v>58</v>
      </c>
      <c r="C29" s="161">
        <f t="shared" si="13"/>
        <v>26</v>
      </c>
      <c r="D29" s="161">
        <f t="shared" si="14"/>
        <v>2</v>
      </c>
      <c r="E29" s="161">
        <f t="shared" si="15"/>
        <v>1</v>
      </c>
      <c r="F29" s="162">
        <f t="shared" si="16"/>
        <v>29</v>
      </c>
      <c r="G29" s="161">
        <f t="shared" si="17"/>
        <v>8</v>
      </c>
      <c r="H29" s="161">
        <f t="shared" si="18"/>
        <v>4</v>
      </c>
      <c r="I29" s="111">
        <f t="shared" si="19"/>
        <v>3</v>
      </c>
      <c r="J29" s="111">
        <f t="shared" si="20"/>
        <v>0</v>
      </c>
      <c r="M29" s="21"/>
      <c r="N29" s="33"/>
      <c r="O29" s="34"/>
      <c r="P29" s="34"/>
      <c r="R29" s="8"/>
      <c r="S29" s="8"/>
      <c r="T29" s="8"/>
      <c r="U29" s="8"/>
    </row>
    <row r="30" spans="1:39" ht="13.5" x14ac:dyDescent="0.25">
      <c r="A30" s="15" t="s">
        <v>59</v>
      </c>
      <c r="B30" s="10" t="s">
        <v>60</v>
      </c>
      <c r="C30" s="161">
        <f t="shared" si="13"/>
        <v>24</v>
      </c>
      <c r="D30" s="161">
        <f t="shared" si="14"/>
        <v>5</v>
      </c>
      <c r="E30" s="161">
        <f t="shared" si="15"/>
        <v>6</v>
      </c>
      <c r="F30" s="162">
        <f t="shared" si="16"/>
        <v>35</v>
      </c>
      <c r="G30" s="161">
        <f t="shared" si="17"/>
        <v>35</v>
      </c>
      <c r="H30" s="161">
        <f t="shared" si="18"/>
        <v>35</v>
      </c>
      <c r="I30" s="111">
        <f t="shared" si="19"/>
        <v>8</v>
      </c>
      <c r="J30" s="111">
        <f t="shared" si="20"/>
        <v>4</v>
      </c>
      <c r="M30" s="8"/>
      <c r="N30" s="8"/>
      <c r="O30" s="8"/>
      <c r="P30" s="8"/>
      <c r="R30" s="8"/>
      <c r="S30" s="8"/>
      <c r="T30" s="8"/>
      <c r="U30" s="8"/>
    </row>
    <row r="31" spans="1:39" ht="13.5" x14ac:dyDescent="0.25">
      <c r="A31" s="15" t="s">
        <v>61</v>
      </c>
      <c r="B31" s="10" t="s">
        <v>62</v>
      </c>
      <c r="C31" s="161">
        <f t="shared" si="13"/>
        <v>131</v>
      </c>
      <c r="D31" s="161">
        <f t="shared" si="14"/>
        <v>22</v>
      </c>
      <c r="E31" s="161">
        <f t="shared" si="15"/>
        <v>4</v>
      </c>
      <c r="F31" s="162">
        <f t="shared" si="16"/>
        <v>157</v>
      </c>
      <c r="G31" s="161">
        <f t="shared" si="17"/>
        <v>58</v>
      </c>
      <c r="H31" s="161">
        <f t="shared" si="18"/>
        <v>6</v>
      </c>
      <c r="I31" s="111">
        <f t="shared" si="19"/>
        <v>12</v>
      </c>
      <c r="J31" s="111">
        <f t="shared" si="20"/>
        <v>0</v>
      </c>
      <c r="M31" s="491"/>
      <c r="N31" s="491"/>
      <c r="O31" s="491"/>
      <c r="P31" s="491"/>
      <c r="R31" s="72"/>
      <c r="S31" s="72"/>
      <c r="T31" s="77"/>
      <c r="U31" s="279"/>
    </row>
    <row r="32" spans="1:39" ht="13.5" x14ac:dyDescent="0.25">
      <c r="A32" s="15" t="s">
        <v>63</v>
      </c>
      <c r="B32" s="10" t="s">
        <v>64</v>
      </c>
      <c r="C32" s="161">
        <f t="shared" si="13"/>
        <v>25</v>
      </c>
      <c r="D32" s="161">
        <f t="shared" si="14"/>
        <v>13</v>
      </c>
      <c r="E32" s="161">
        <f t="shared" si="15"/>
        <v>9</v>
      </c>
      <c r="F32" s="162">
        <f t="shared" si="16"/>
        <v>47</v>
      </c>
      <c r="G32" s="161">
        <f t="shared" si="17"/>
        <v>17</v>
      </c>
      <c r="H32" s="161">
        <f t="shared" si="18"/>
        <v>3</v>
      </c>
      <c r="I32" s="111">
        <f t="shared" si="19"/>
        <v>10</v>
      </c>
      <c r="J32" s="111">
        <f t="shared" si="20"/>
        <v>0</v>
      </c>
      <c r="M32" s="21"/>
      <c r="N32" s="33"/>
      <c r="O32" s="34"/>
      <c r="P32" s="34"/>
      <c r="R32" s="8"/>
      <c r="S32" s="8"/>
      <c r="T32" s="8"/>
      <c r="U32" s="8"/>
    </row>
    <row r="33" spans="1:21" ht="13.5" x14ac:dyDescent="0.25">
      <c r="A33" s="15" t="s">
        <v>65</v>
      </c>
      <c r="B33" s="10" t="s">
        <v>66</v>
      </c>
      <c r="C33" s="161">
        <f t="shared" si="13"/>
        <v>2</v>
      </c>
      <c r="D33" s="161">
        <f t="shared" si="14"/>
        <v>3</v>
      </c>
      <c r="E33" s="161">
        <f t="shared" si="15"/>
        <v>0</v>
      </c>
      <c r="F33" s="162">
        <f t="shared" si="16"/>
        <v>5</v>
      </c>
      <c r="G33" s="161">
        <f t="shared" si="17"/>
        <v>4</v>
      </c>
      <c r="H33" s="161">
        <f t="shared" si="18"/>
        <v>2</v>
      </c>
      <c r="I33" s="111">
        <f t="shared" si="19"/>
        <v>0</v>
      </c>
      <c r="J33" s="111">
        <f t="shared" si="20"/>
        <v>0</v>
      </c>
      <c r="M33" s="21"/>
      <c r="N33" s="33"/>
      <c r="O33" s="34"/>
      <c r="P33" s="34"/>
      <c r="R33" s="8"/>
      <c r="S33" s="8"/>
      <c r="T33" s="8"/>
      <c r="U33" s="8"/>
    </row>
    <row r="34" spans="1:21" ht="13.5" x14ac:dyDescent="0.25">
      <c r="A34" s="15" t="s">
        <v>67</v>
      </c>
      <c r="B34" s="10" t="s">
        <v>68</v>
      </c>
      <c r="C34" s="161">
        <f t="shared" si="13"/>
        <v>0</v>
      </c>
      <c r="D34" s="161">
        <f t="shared" si="14"/>
        <v>1</v>
      </c>
      <c r="E34" s="161">
        <f t="shared" si="15"/>
        <v>0</v>
      </c>
      <c r="F34" s="162">
        <f t="shared" si="16"/>
        <v>1</v>
      </c>
      <c r="G34" s="161">
        <f t="shared" si="17"/>
        <v>0</v>
      </c>
      <c r="H34" s="161">
        <f t="shared" si="18"/>
        <v>0</v>
      </c>
      <c r="I34" s="111">
        <f t="shared" si="19"/>
        <v>0</v>
      </c>
      <c r="J34" s="111">
        <f t="shared" si="20"/>
        <v>0</v>
      </c>
      <c r="M34" s="21"/>
      <c r="N34" s="33"/>
      <c r="O34" s="34"/>
      <c r="P34" s="34"/>
      <c r="R34" s="8"/>
      <c r="S34" s="8"/>
      <c r="T34" s="8"/>
      <c r="U34" s="8"/>
    </row>
    <row r="35" spans="1:21" ht="13.5" x14ac:dyDescent="0.25">
      <c r="A35" s="15" t="s">
        <v>69</v>
      </c>
      <c r="B35" s="10" t="s">
        <v>10</v>
      </c>
      <c r="C35" s="161">
        <f t="shared" si="13"/>
        <v>15</v>
      </c>
      <c r="D35" s="161">
        <f t="shared" si="14"/>
        <v>2</v>
      </c>
      <c r="E35" s="161">
        <f t="shared" si="15"/>
        <v>0</v>
      </c>
      <c r="F35" s="162">
        <f t="shared" si="16"/>
        <v>17</v>
      </c>
      <c r="G35" s="161">
        <f t="shared" si="17"/>
        <v>15</v>
      </c>
      <c r="H35" s="161">
        <f t="shared" si="18"/>
        <v>13</v>
      </c>
      <c r="I35" s="111">
        <f t="shared" si="19"/>
        <v>0</v>
      </c>
      <c r="J35" s="111">
        <f t="shared" si="20"/>
        <v>0</v>
      </c>
    </row>
    <row r="36" spans="1:21" ht="13.5" x14ac:dyDescent="0.25">
      <c r="A36" s="15" t="s">
        <v>70</v>
      </c>
      <c r="B36" s="10" t="s">
        <v>71</v>
      </c>
      <c r="C36" s="161">
        <f t="shared" si="13"/>
        <v>5</v>
      </c>
      <c r="D36" s="161">
        <f t="shared" si="14"/>
        <v>2</v>
      </c>
      <c r="E36" s="161">
        <f t="shared" si="15"/>
        <v>0</v>
      </c>
      <c r="F36" s="162">
        <f t="shared" si="16"/>
        <v>7</v>
      </c>
      <c r="G36" s="161">
        <f t="shared" si="17"/>
        <v>1</v>
      </c>
      <c r="H36" s="161">
        <f t="shared" si="18"/>
        <v>0</v>
      </c>
      <c r="I36" s="111">
        <f t="shared" si="19"/>
        <v>1</v>
      </c>
      <c r="J36" s="111">
        <f t="shared" si="20"/>
        <v>0</v>
      </c>
    </row>
    <row r="37" spans="1:21" ht="13.5" x14ac:dyDescent="0.25">
      <c r="A37" s="15" t="s">
        <v>72</v>
      </c>
      <c r="B37" s="10" t="s">
        <v>73</v>
      </c>
      <c r="C37" s="161">
        <f t="shared" si="13"/>
        <v>4</v>
      </c>
      <c r="D37" s="161">
        <f t="shared" si="14"/>
        <v>1</v>
      </c>
      <c r="E37" s="161">
        <f t="shared" si="15"/>
        <v>1</v>
      </c>
      <c r="F37" s="162">
        <f t="shared" si="16"/>
        <v>6</v>
      </c>
      <c r="G37" s="161">
        <f t="shared" si="17"/>
        <v>0</v>
      </c>
      <c r="H37" s="161">
        <f t="shared" si="18"/>
        <v>0</v>
      </c>
      <c r="I37" s="111">
        <f t="shared" si="19"/>
        <v>1</v>
      </c>
      <c r="J37" s="111">
        <f t="shared" si="20"/>
        <v>0</v>
      </c>
    </row>
    <row r="38" spans="1:21" ht="13.5" x14ac:dyDescent="0.25">
      <c r="A38" s="15" t="s">
        <v>74</v>
      </c>
      <c r="B38" s="10" t="s">
        <v>75</v>
      </c>
      <c r="C38" s="161">
        <f t="shared" si="13"/>
        <v>8</v>
      </c>
      <c r="D38" s="161">
        <f t="shared" si="14"/>
        <v>1</v>
      </c>
      <c r="E38" s="161">
        <f t="shared" si="15"/>
        <v>0</v>
      </c>
      <c r="F38" s="162">
        <f t="shared" si="16"/>
        <v>9</v>
      </c>
      <c r="G38" s="161">
        <f t="shared" si="17"/>
        <v>7</v>
      </c>
      <c r="H38" s="161">
        <f t="shared" si="18"/>
        <v>7</v>
      </c>
      <c r="I38" s="111">
        <f t="shared" si="19"/>
        <v>2</v>
      </c>
      <c r="J38" s="111">
        <f t="shared" si="20"/>
        <v>0</v>
      </c>
    </row>
    <row r="39" spans="1:21" ht="13.5" x14ac:dyDescent="0.25">
      <c r="A39" s="15" t="s">
        <v>76</v>
      </c>
      <c r="B39" s="10" t="s">
        <v>77</v>
      </c>
      <c r="C39" s="161">
        <f t="shared" si="13"/>
        <v>0</v>
      </c>
      <c r="D39" s="161">
        <f t="shared" si="14"/>
        <v>3</v>
      </c>
      <c r="E39" s="161">
        <f t="shared" si="15"/>
        <v>0</v>
      </c>
      <c r="F39" s="162">
        <f t="shared" si="16"/>
        <v>3</v>
      </c>
      <c r="G39" s="161">
        <f t="shared" si="17"/>
        <v>3</v>
      </c>
      <c r="H39" s="161">
        <f t="shared" si="18"/>
        <v>0</v>
      </c>
      <c r="I39" s="111">
        <f t="shared" si="19"/>
        <v>0</v>
      </c>
      <c r="J39" s="111">
        <f t="shared" si="20"/>
        <v>0</v>
      </c>
    </row>
    <row r="40" spans="1:21" ht="13.5" x14ac:dyDescent="0.25">
      <c r="A40" s="15" t="s">
        <v>78</v>
      </c>
      <c r="B40" s="10" t="s">
        <v>79</v>
      </c>
      <c r="C40" s="161">
        <f t="shared" si="13"/>
        <v>4</v>
      </c>
      <c r="D40" s="161">
        <f t="shared" si="14"/>
        <v>0</v>
      </c>
      <c r="E40" s="161">
        <f t="shared" si="15"/>
        <v>0</v>
      </c>
      <c r="F40" s="162">
        <f t="shared" si="16"/>
        <v>4</v>
      </c>
      <c r="G40" s="161">
        <f t="shared" si="17"/>
        <v>2</v>
      </c>
      <c r="H40" s="161">
        <f t="shared" si="18"/>
        <v>2</v>
      </c>
      <c r="I40" s="111">
        <f t="shared" si="19"/>
        <v>0</v>
      </c>
      <c r="J40" s="111">
        <f t="shared" si="20"/>
        <v>0</v>
      </c>
    </row>
    <row r="41" spans="1:21" ht="13.5" x14ac:dyDescent="0.25">
      <c r="A41" s="15" t="s">
        <v>80</v>
      </c>
      <c r="B41" s="10" t="s">
        <v>81</v>
      </c>
      <c r="C41" s="161">
        <f t="shared" si="13"/>
        <v>6</v>
      </c>
      <c r="D41" s="161">
        <f t="shared" si="14"/>
        <v>6</v>
      </c>
      <c r="E41" s="161">
        <f t="shared" si="15"/>
        <v>0</v>
      </c>
      <c r="F41" s="162">
        <f t="shared" si="16"/>
        <v>12</v>
      </c>
      <c r="G41" s="161">
        <f t="shared" si="17"/>
        <v>7</v>
      </c>
      <c r="H41" s="161">
        <f t="shared" si="18"/>
        <v>1</v>
      </c>
      <c r="I41" s="111">
        <f t="shared" si="19"/>
        <v>0</v>
      </c>
      <c r="J41" s="111">
        <f t="shared" si="20"/>
        <v>0</v>
      </c>
    </row>
    <row r="42" spans="1:21" ht="13.5" x14ac:dyDescent="0.25">
      <c r="A42" s="15" t="s">
        <v>82</v>
      </c>
      <c r="B42" s="10" t="s">
        <v>83</v>
      </c>
      <c r="C42" s="161">
        <f t="shared" si="13"/>
        <v>15</v>
      </c>
      <c r="D42" s="161">
        <f t="shared" si="14"/>
        <v>3</v>
      </c>
      <c r="E42" s="161">
        <f t="shared" si="15"/>
        <v>2</v>
      </c>
      <c r="F42" s="162">
        <f t="shared" si="16"/>
        <v>20</v>
      </c>
      <c r="G42" s="161">
        <f t="shared" si="17"/>
        <v>4</v>
      </c>
      <c r="H42" s="161">
        <f t="shared" si="18"/>
        <v>2</v>
      </c>
      <c r="I42" s="111">
        <f t="shared" si="19"/>
        <v>3</v>
      </c>
      <c r="J42" s="111">
        <f t="shared" si="20"/>
        <v>0</v>
      </c>
    </row>
    <row r="43" spans="1:21" ht="13.5" x14ac:dyDescent="0.25">
      <c r="A43" s="15" t="s">
        <v>84</v>
      </c>
      <c r="B43" s="10" t="s">
        <v>85</v>
      </c>
      <c r="C43" s="161">
        <f t="shared" si="13"/>
        <v>7</v>
      </c>
      <c r="D43" s="161">
        <f t="shared" si="14"/>
        <v>0</v>
      </c>
      <c r="E43" s="161">
        <f t="shared" si="15"/>
        <v>1</v>
      </c>
      <c r="F43" s="162">
        <f t="shared" si="16"/>
        <v>8</v>
      </c>
      <c r="G43" s="161">
        <f t="shared" si="17"/>
        <v>1</v>
      </c>
      <c r="H43" s="161">
        <f t="shared" si="18"/>
        <v>0</v>
      </c>
      <c r="I43" s="111">
        <f t="shared" si="19"/>
        <v>1</v>
      </c>
      <c r="J43" s="111">
        <f t="shared" si="20"/>
        <v>0</v>
      </c>
    </row>
    <row r="44" spans="1:21" ht="13.5" x14ac:dyDescent="0.25">
      <c r="A44" s="15" t="s">
        <v>86</v>
      </c>
      <c r="B44" s="10" t="s">
        <v>87</v>
      </c>
      <c r="C44" s="161">
        <f t="shared" si="13"/>
        <v>60</v>
      </c>
      <c r="D44" s="161">
        <f t="shared" si="14"/>
        <v>15</v>
      </c>
      <c r="E44" s="161">
        <f t="shared" si="15"/>
        <v>5</v>
      </c>
      <c r="F44" s="162">
        <f t="shared" si="16"/>
        <v>80</v>
      </c>
      <c r="G44" s="161">
        <f t="shared" si="17"/>
        <v>14</v>
      </c>
      <c r="H44" s="161">
        <f t="shared" si="18"/>
        <v>3</v>
      </c>
      <c r="I44" s="111">
        <f t="shared" si="19"/>
        <v>2</v>
      </c>
      <c r="J44" s="111">
        <f t="shared" si="20"/>
        <v>0</v>
      </c>
    </row>
    <row r="45" spans="1:21" ht="13.5" thickBot="1" x14ac:dyDescent="0.25">
      <c r="A45" s="492" t="s">
        <v>44</v>
      </c>
      <c r="B45" s="493"/>
      <c r="C45" s="27">
        <f t="shared" ref="C45:I45" si="21">SUM(C28:C44)</f>
        <v>339</v>
      </c>
      <c r="D45" s="27">
        <f t="shared" si="21"/>
        <v>83</v>
      </c>
      <c r="E45" s="27">
        <f t="shared" si="21"/>
        <v>32</v>
      </c>
      <c r="F45" s="29">
        <f t="shared" si="21"/>
        <v>454</v>
      </c>
      <c r="G45" s="29">
        <f t="shared" si="21"/>
        <v>182</v>
      </c>
      <c r="H45" s="29">
        <f t="shared" si="21"/>
        <v>81</v>
      </c>
      <c r="I45" s="30">
        <f t="shared" si="21"/>
        <v>47</v>
      </c>
      <c r="J45" s="30">
        <f t="shared" ref="J45" si="22">SUM(J28:J44)</f>
        <v>4</v>
      </c>
    </row>
    <row r="46" spans="1:21" x14ac:dyDescent="0.2">
      <c r="A46" s="4"/>
      <c r="B46" s="4"/>
      <c r="C46" s="159"/>
      <c r="D46" s="159"/>
      <c r="E46" s="159"/>
      <c r="F46" s="159"/>
      <c r="G46" s="4"/>
      <c r="H46" s="4"/>
      <c r="I46" s="421">
        <f>I45/F45</f>
        <v>0.10352422907488987</v>
      </c>
      <c r="J46" s="459"/>
      <c r="K46" s="4"/>
    </row>
    <row r="47" spans="1:21" x14ac:dyDescent="0.2">
      <c r="D47" s="31"/>
      <c r="F47" s="31">
        <f>F22+Q22+AB22</f>
        <v>454</v>
      </c>
      <c r="H47" s="114"/>
    </row>
    <row r="52" spans="1:10" x14ac:dyDescent="0.2">
      <c r="A52" s="144"/>
      <c r="B52" s="144"/>
      <c r="F52" s="31"/>
      <c r="G52" s="31"/>
      <c r="H52" s="31"/>
      <c r="I52" s="31"/>
      <c r="J52" s="31"/>
    </row>
  </sheetData>
  <mergeCells count="18">
    <mergeCell ref="M31:P31"/>
    <mergeCell ref="W3:AD3"/>
    <mergeCell ref="W2:AD2"/>
    <mergeCell ref="A45:B45"/>
    <mergeCell ref="L4:M4"/>
    <mergeCell ref="A22:B22"/>
    <mergeCell ref="L22:M22"/>
    <mergeCell ref="A26:I26"/>
    <mergeCell ref="A1:AD1"/>
    <mergeCell ref="A27:B27"/>
    <mergeCell ref="W4:X4"/>
    <mergeCell ref="W22:X22"/>
    <mergeCell ref="A3:I3"/>
    <mergeCell ref="L2:T2"/>
    <mergeCell ref="L3:T3"/>
    <mergeCell ref="A4:B4"/>
    <mergeCell ref="A2:I2"/>
    <mergeCell ref="A25:I25"/>
  </mergeCells>
  <printOptions horizontalCentered="1"/>
  <pageMargins left="0.19" right="0.19" top="0.15748031496062992" bottom="0.15748031496062992" header="0.19685039370078741" footer="0.15748031496062992"/>
  <pageSetup paperSize="9" scale="85" orientation="landscape" horizontalDpi="300" verticalDpi="300" r:id="rId1"/>
  <ignoredErrors>
    <ignoredError sqref="F28:F44" formula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33"/>
  <sheetViews>
    <sheetView tabSelected="1" view="pageBreakPreview" zoomScaleNormal="90" zoomScaleSheetLayoutView="100" workbookViewId="0">
      <selection activeCell="G47" sqref="G47"/>
    </sheetView>
  </sheetViews>
  <sheetFormatPr baseColWidth="10" defaultColWidth="9.140625" defaultRowHeight="21.75" customHeight="1" x14ac:dyDescent="0.2"/>
  <cols>
    <col min="1" max="1" width="7.85546875" style="16" customWidth="1"/>
    <col min="2" max="2" width="10" style="16" bestFit="1" customWidth="1"/>
    <col min="3" max="3" width="10.7109375" style="16" bestFit="1" customWidth="1"/>
    <col min="4" max="4" width="74.28515625" customWidth="1"/>
    <col min="5" max="5" width="57.42578125" customWidth="1"/>
    <col min="6" max="6" width="6.140625" style="175" bestFit="1" customWidth="1"/>
    <col min="7" max="7" width="14.7109375" style="16" bestFit="1" customWidth="1"/>
    <col min="8" max="8" width="12.140625" style="16" bestFit="1" customWidth="1"/>
    <col min="9" max="9" width="8.7109375" style="16" bestFit="1" customWidth="1"/>
    <col min="12" max="12" width="43.7109375" bestFit="1" customWidth="1"/>
  </cols>
  <sheetData>
    <row r="1" spans="1:23" ht="18" customHeight="1" x14ac:dyDescent="0.2">
      <c r="A1" s="494" t="s">
        <v>354</v>
      </c>
      <c r="B1" s="495"/>
      <c r="C1" s="495"/>
      <c r="D1" s="495"/>
      <c r="E1" s="495"/>
      <c r="F1" s="495"/>
      <c r="G1" s="495"/>
      <c r="H1" s="495"/>
      <c r="I1" s="496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</row>
    <row r="2" spans="1:23" ht="18" customHeight="1" x14ac:dyDescent="0.2">
      <c r="A2" s="497" t="s">
        <v>48</v>
      </c>
      <c r="B2" s="498"/>
      <c r="C2" s="498"/>
      <c r="D2" s="498"/>
      <c r="E2" s="498"/>
      <c r="F2" s="498"/>
      <c r="G2" s="498"/>
      <c r="H2" s="498"/>
      <c r="I2" s="499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</row>
    <row r="3" spans="1:23" ht="18" customHeight="1" x14ac:dyDescent="0.2">
      <c r="A3" s="497" t="s">
        <v>688</v>
      </c>
      <c r="B3" s="498"/>
      <c r="C3" s="498"/>
      <c r="D3" s="498"/>
      <c r="E3" s="498"/>
      <c r="F3" s="498"/>
      <c r="G3" s="498"/>
      <c r="H3" s="498"/>
      <c r="I3" s="499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</row>
    <row r="4" spans="1:23" ht="18" customHeight="1" thickBot="1" x14ac:dyDescent="0.25">
      <c r="A4" s="500"/>
      <c r="B4" s="501"/>
      <c r="C4" s="501"/>
      <c r="D4" s="501"/>
      <c r="E4" s="501"/>
      <c r="F4" s="501"/>
      <c r="G4" s="501"/>
      <c r="H4" s="501"/>
      <c r="I4" s="502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</row>
    <row r="5" spans="1:23" ht="27" customHeight="1" thickBot="1" x14ac:dyDescent="0.3">
      <c r="A5" s="218" t="s">
        <v>51</v>
      </c>
      <c r="B5" s="218" t="s">
        <v>113</v>
      </c>
      <c r="C5" s="219" t="s">
        <v>114</v>
      </c>
      <c r="D5" s="39" t="s">
        <v>45</v>
      </c>
      <c r="E5" s="39" t="s">
        <v>3</v>
      </c>
      <c r="F5" s="65" t="s">
        <v>17</v>
      </c>
      <c r="G5" s="39" t="s">
        <v>547</v>
      </c>
      <c r="H5" s="65" t="s">
        <v>548</v>
      </c>
      <c r="I5" s="39" t="s">
        <v>549</v>
      </c>
      <c r="J5" s="303" t="s">
        <v>685</v>
      </c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</row>
    <row r="6" spans="1:23" ht="21.75" customHeight="1" x14ac:dyDescent="0.25">
      <c r="A6" s="208" t="s">
        <v>55</v>
      </c>
      <c r="B6" s="168" t="s">
        <v>56</v>
      </c>
      <c r="C6" s="168" t="s">
        <v>138</v>
      </c>
      <c r="D6" s="49" t="s">
        <v>143</v>
      </c>
      <c r="E6" s="49" t="s">
        <v>356</v>
      </c>
      <c r="F6" s="168" t="s">
        <v>7</v>
      </c>
      <c r="G6" s="168"/>
      <c r="H6" s="220" t="s">
        <v>362</v>
      </c>
      <c r="I6" s="221" t="s">
        <v>613</v>
      </c>
      <c r="J6" s="221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</row>
    <row r="7" spans="1:23" ht="21.75" customHeight="1" x14ac:dyDescent="0.25">
      <c r="A7" s="209" t="s">
        <v>55</v>
      </c>
      <c r="B7" s="169" t="s">
        <v>56</v>
      </c>
      <c r="C7" s="169" t="s">
        <v>138</v>
      </c>
      <c r="D7" s="43" t="s">
        <v>144</v>
      </c>
      <c r="E7" s="43" t="s">
        <v>356</v>
      </c>
      <c r="F7" s="169" t="s">
        <v>7</v>
      </c>
      <c r="G7" s="169"/>
      <c r="H7" s="222"/>
      <c r="I7" s="221"/>
      <c r="J7" s="221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</row>
    <row r="8" spans="1:23" ht="21.75" customHeight="1" x14ac:dyDescent="0.25">
      <c r="A8" s="209" t="s">
        <v>55</v>
      </c>
      <c r="B8" s="169" t="s">
        <v>56</v>
      </c>
      <c r="C8" s="169" t="s">
        <v>138</v>
      </c>
      <c r="D8" s="43" t="s">
        <v>139</v>
      </c>
      <c r="E8" s="43" t="s">
        <v>355</v>
      </c>
      <c r="F8" s="169" t="s">
        <v>7</v>
      </c>
      <c r="G8" s="169" t="s">
        <v>550</v>
      </c>
      <c r="H8" s="222"/>
      <c r="I8" s="221"/>
      <c r="J8" s="221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</row>
    <row r="9" spans="1:23" ht="21.75" customHeight="1" x14ac:dyDescent="0.25">
      <c r="A9" s="209" t="s">
        <v>55</v>
      </c>
      <c r="B9" s="169" t="s">
        <v>56</v>
      </c>
      <c r="C9" s="169" t="s">
        <v>138</v>
      </c>
      <c r="D9" s="43" t="s">
        <v>140</v>
      </c>
      <c r="E9" s="43" t="s">
        <v>355</v>
      </c>
      <c r="F9" s="169" t="s">
        <v>7</v>
      </c>
      <c r="G9" s="169"/>
      <c r="H9" s="222"/>
      <c r="I9" s="221"/>
      <c r="J9" s="221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</row>
    <row r="10" spans="1:23" ht="21.75" customHeight="1" x14ac:dyDescent="0.25">
      <c r="A10" s="209" t="s">
        <v>55</v>
      </c>
      <c r="B10" s="169" t="s">
        <v>56</v>
      </c>
      <c r="C10" s="169" t="s">
        <v>138</v>
      </c>
      <c r="D10" s="43" t="s">
        <v>142</v>
      </c>
      <c r="E10" s="43" t="s">
        <v>355</v>
      </c>
      <c r="F10" s="169" t="s">
        <v>7</v>
      </c>
      <c r="G10" s="169"/>
      <c r="H10" s="222"/>
      <c r="I10" s="221"/>
      <c r="J10" s="221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</row>
    <row r="11" spans="1:23" ht="21.75" customHeight="1" x14ac:dyDescent="0.25">
      <c r="A11" s="209" t="s">
        <v>55</v>
      </c>
      <c r="B11" s="169" t="s">
        <v>56</v>
      </c>
      <c r="C11" s="169" t="s">
        <v>138</v>
      </c>
      <c r="D11" s="43" t="s">
        <v>141</v>
      </c>
      <c r="E11" s="43" t="s">
        <v>355</v>
      </c>
      <c r="F11" s="169" t="s">
        <v>7</v>
      </c>
      <c r="G11" s="169"/>
      <c r="H11" s="222"/>
      <c r="I11" s="221"/>
      <c r="J11" s="221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</row>
    <row r="12" spans="1:23" ht="21.75" customHeight="1" thickBot="1" x14ac:dyDescent="0.3">
      <c r="A12" s="354" t="s">
        <v>55</v>
      </c>
      <c r="B12" s="272" t="s">
        <v>56</v>
      </c>
      <c r="C12" s="272" t="s">
        <v>138</v>
      </c>
      <c r="D12" s="105" t="s">
        <v>23</v>
      </c>
      <c r="E12" s="105" t="s">
        <v>357</v>
      </c>
      <c r="F12" s="272" t="s">
        <v>6</v>
      </c>
      <c r="G12" s="272"/>
      <c r="H12" s="355" t="s">
        <v>362</v>
      </c>
      <c r="I12" s="356" t="s">
        <v>613</v>
      </c>
      <c r="J12" s="356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</row>
    <row r="13" spans="1:23" ht="21.75" customHeight="1" x14ac:dyDescent="0.25">
      <c r="A13" s="367" t="s">
        <v>57</v>
      </c>
      <c r="B13" s="168" t="s">
        <v>58</v>
      </c>
      <c r="C13" s="168" t="s">
        <v>138</v>
      </c>
      <c r="D13" s="49" t="s">
        <v>411</v>
      </c>
      <c r="E13" s="49" t="s">
        <v>360</v>
      </c>
      <c r="F13" s="168" t="s">
        <v>7</v>
      </c>
      <c r="G13" s="360"/>
      <c r="H13" s="220"/>
      <c r="I13" s="361"/>
      <c r="J13" s="361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</row>
    <row r="14" spans="1:23" ht="21.75" customHeight="1" x14ac:dyDescent="0.25">
      <c r="A14" s="209" t="s">
        <v>57</v>
      </c>
      <c r="B14" s="169" t="s">
        <v>58</v>
      </c>
      <c r="C14" s="169" t="s">
        <v>138</v>
      </c>
      <c r="D14" s="43" t="s">
        <v>149</v>
      </c>
      <c r="E14" s="43" t="s">
        <v>360</v>
      </c>
      <c r="F14" s="169" t="s">
        <v>7</v>
      </c>
      <c r="G14" s="169"/>
      <c r="H14" s="222"/>
      <c r="I14" s="221"/>
      <c r="J14" s="221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</row>
    <row r="15" spans="1:23" ht="21.75" customHeight="1" x14ac:dyDescent="0.25">
      <c r="A15" s="209" t="s">
        <v>57</v>
      </c>
      <c r="B15" s="169" t="s">
        <v>58</v>
      </c>
      <c r="C15" s="169" t="s">
        <v>138</v>
      </c>
      <c r="D15" s="43" t="s">
        <v>150</v>
      </c>
      <c r="E15" s="43" t="s">
        <v>360</v>
      </c>
      <c r="F15" s="169" t="s">
        <v>7</v>
      </c>
      <c r="G15" s="169"/>
      <c r="H15" s="222"/>
      <c r="I15" s="221"/>
      <c r="J15" s="221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</row>
    <row r="16" spans="1:23" ht="21.75" customHeight="1" x14ac:dyDescent="0.25">
      <c r="A16" s="209" t="s">
        <v>57</v>
      </c>
      <c r="B16" s="169" t="s">
        <v>58</v>
      </c>
      <c r="C16" s="169" t="s">
        <v>138</v>
      </c>
      <c r="D16" s="43" t="s">
        <v>151</v>
      </c>
      <c r="E16" s="43" t="s">
        <v>360</v>
      </c>
      <c r="F16" s="169" t="s">
        <v>7</v>
      </c>
      <c r="G16" s="169"/>
      <c r="H16" s="222"/>
      <c r="I16" s="221"/>
      <c r="J16" s="221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</row>
    <row r="17" spans="1:23" ht="21.75" customHeight="1" x14ac:dyDescent="0.25">
      <c r="A17" s="209" t="s">
        <v>57</v>
      </c>
      <c r="B17" s="169" t="s">
        <v>58</v>
      </c>
      <c r="C17" s="169" t="s">
        <v>138</v>
      </c>
      <c r="D17" s="43" t="s">
        <v>24</v>
      </c>
      <c r="E17" s="43" t="s">
        <v>25</v>
      </c>
      <c r="F17" s="169" t="s">
        <v>7</v>
      </c>
      <c r="G17" s="169"/>
      <c r="H17" s="222"/>
      <c r="I17" s="221"/>
      <c r="J17" s="221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</row>
    <row r="18" spans="1:23" ht="21.75" customHeight="1" x14ac:dyDescent="0.25">
      <c r="A18" s="209" t="s">
        <v>57</v>
      </c>
      <c r="B18" s="169" t="s">
        <v>58</v>
      </c>
      <c r="C18" s="169" t="s">
        <v>138</v>
      </c>
      <c r="D18" s="43" t="s">
        <v>156</v>
      </c>
      <c r="E18" s="43" t="s">
        <v>363</v>
      </c>
      <c r="F18" s="169" t="s">
        <v>7</v>
      </c>
      <c r="G18" s="169"/>
      <c r="H18" s="222"/>
      <c r="I18" s="221"/>
      <c r="J18" s="221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</row>
    <row r="19" spans="1:23" ht="21.75" customHeight="1" x14ac:dyDescent="0.25">
      <c r="A19" s="209" t="s">
        <v>57</v>
      </c>
      <c r="B19" s="169" t="s">
        <v>58</v>
      </c>
      <c r="C19" s="169" t="s">
        <v>138</v>
      </c>
      <c r="D19" s="43" t="s">
        <v>146</v>
      </c>
      <c r="E19" s="43" t="s">
        <v>358</v>
      </c>
      <c r="F19" s="169" t="s">
        <v>7</v>
      </c>
      <c r="G19" s="169"/>
      <c r="H19" s="222"/>
      <c r="I19" s="221"/>
      <c r="J19" s="221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</row>
    <row r="20" spans="1:23" ht="21.75" customHeight="1" x14ac:dyDescent="0.25">
      <c r="A20" s="209" t="s">
        <v>57</v>
      </c>
      <c r="B20" s="169" t="s">
        <v>58</v>
      </c>
      <c r="C20" s="169" t="s">
        <v>138</v>
      </c>
      <c r="D20" s="43" t="s">
        <v>152</v>
      </c>
      <c r="E20" s="43" t="s">
        <v>358</v>
      </c>
      <c r="F20" s="169" t="s">
        <v>7</v>
      </c>
      <c r="G20" s="169"/>
      <c r="H20" s="222"/>
      <c r="I20" s="221"/>
      <c r="J20" s="221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</row>
    <row r="21" spans="1:23" ht="21.75" customHeight="1" x14ac:dyDescent="0.25">
      <c r="A21" s="209" t="s">
        <v>57</v>
      </c>
      <c r="B21" s="169" t="s">
        <v>58</v>
      </c>
      <c r="C21" s="169" t="s">
        <v>138</v>
      </c>
      <c r="D21" s="43" t="s">
        <v>157</v>
      </c>
      <c r="E21" s="43" t="s">
        <v>25</v>
      </c>
      <c r="F21" s="169" t="s">
        <v>7</v>
      </c>
      <c r="G21" s="169"/>
      <c r="H21" s="169" t="s">
        <v>362</v>
      </c>
      <c r="I21" s="221" t="s">
        <v>613</v>
      </c>
      <c r="J21" s="221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</row>
    <row r="22" spans="1:23" ht="21.75" customHeight="1" x14ac:dyDescent="0.25">
      <c r="A22" s="209" t="s">
        <v>57</v>
      </c>
      <c r="B22" s="169" t="s">
        <v>58</v>
      </c>
      <c r="C22" s="169" t="s">
        <v>138</v>
      </c>
      <c r="D22" s="43" t="s">
        <v>147</v>
      </c>
      <c r="E22" s="43" t="s">
        <v>359</v>
      </c>
      <c r="F22" s="169" t="s">
        <v>7</v>
      </c>
      <c r="G22" s="169"/>
      <c r="H22" s="222"/>
      <c r="I22" s="221"/>
      <c r="J22" s="221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</row>
    <row r="23" spans="1:23" ht="21.75" customHeight="1" x14ac:dyDescent="0.25">
      <c r="A23" s="209" t="s">
        <v>57</v>
      </c>
      <c r="B23" s="169" t="s">
        <v>58</v>
      </c>
      <c r="C23" s="169" t="s">
        <v>138</v>
      </c>
      <c r="D23" s="43" t="s">
        <v>159</v>
      </c>
      <c r="E23" s="43" t="s">
        <v>359</v>
      </c>
      <c r="F23" s="169" t="s">
        <v>7</v>
      </c>
      <c r="G23" s="223"/>
      <c r="H23" s="169" t="s">
        <v>362</v>
      </c>
      <c r="I23" s="221" t="s">
        <v>613</v>
      </c>
      <c r="J23" s="221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</row>
    <row r="24" spans="1:23" ht="21.75" customHeight="1" x14ac:dyDescent="0.25">
      <c r="A24" s="209" t="s">
        <v>57</v>
      </c>
      <c r="B24" s="169" t="s">
        <v>58</v>
      </c>
      <c r="C24" s="169" t="s">
        <v>138</v>
      </c>
      <c r="D24" s="43" t="s">
        <v>158</v>
      </c>
      <c r="E24" s="43" t="s">
        <v>359</v>
      </c>
      <c r="F24" s="169" t="s">
        <v>7</v>
      </c>
      <c r="G24" s="169" t="s">
        <v>550</v>
      </c>
      <c r="H24" s="169" t="s">
        <v>362</v>
      </c>
      <c r="I24" s="221" t="s">
        <v>613</v>
      </c>
      <c r="J24" s="221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</row>
    <row r="25" spans="1:23" ht="21.75" customHeight="1" x14ac:dyDescent="0.25">
      <c r="A25" s="209" t="s">
        <v>57</v>
      </c>
      <c r="B25" s="169" t="s">
        <v>58</v>
      </c>
      <c r="C25" s="169" t="s">
        <v>138</v>
      </c>
      <c r="D25" s="43" t="s">
        <v>5</v>
      </c>
      <c r="E25" s="43" t="s">
        <v>26</v>
      </c>
      <c r="F25" s="169" t="s">
        <v>7</v>
      </c>
      <c r="G25" s="169"/>
      <c r="H25" s="169" t="s">
        <v>362</v>
      </c>
      <c r="I25" s="221"/>
      <c r="J25" s="221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</row>
    <row r="26" spans="1:23" ht="21.75" customHeight="1" x14ac:dyDescent="0.25">
      <c r="A26" s="209" t="s">
        <v>57</v>
      </c>
      <c r="B26" s="169" t="s">
        <v>58</v>
      </c>
      <c r="C26" s="169" t="s">
        <v>138</v>
      </c>
      <c r="D26" s="43" t="s">
        <v>153</v>
      </c>
      <c r="E26" s="43" t="s">
        <v>361</v>
      </c>
      <c r="F26" s="169" t="s">
        <v>7</v>
      </c>
      <c r="G26" s="169"/>
      <c r="H26" s="222"/>
      <c r="I26" s="221"/>
      <c r="J26" s="221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</row>
    <row r="27" spans="1:23" ht="21.75" customHeight="1" x14ac:dyDescent="0.25">
      <c r="A27" s="209" t="s">
        <v>57</v>
      </c>
      <c r="B27" s="169" t="s">
        <v>58</v>
      </c>
      <c r="C27" s="169" t="s">
        <v>138</v>
      </c>
      <c r="D27" s="43" t="s">
        <v>145</v>
      </c>
      <c r="E27" s="43" t="s">
        <v>356</v>
      </c>
      <c r="F27" s="169" t="s">
        <v>7</v>
      </c>
      <c r="G27" s="169"/>
      <c r="H27" s="222"/>
      <c r="I27" s="221"/>
      <c r="J27" s="221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</row>
    <row r="28" spans="1:23" ht="21.75" customHeight="1" x14ac:dyDescent="0.25">
      <c r="A28" s="209" t="s">
        <v>57</v>
      </c>
      <c r="B28" s="169" t="s">
        <v>58</v>
      </c>
      <c r="C28" s="169" t="s">
        <v>138</v>
      </c>
      <c r="D28" s="43" t="s">
        <v>155</v>
      </c>
      <c r="E28" s="43" t="s">
        <v>356</v>
      </c>
      <c r="F28" s="169" t="s">
        <v>7</v>
      </c>
      <c r="G28" s="169" t="s">
        <v>550</v>
      </c>
      <c r="H28" s="222"/>
      <c r="I28" s="221"/>
      <c r="J28" s="221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</row>
    <row r="29" spans="1:23" ht="21.75" customHeight="1" x14ac:dyDescent="0.25">
      <c r="A29" s="209" t="s">
        <v>57</v>
      </c>
      <c r="B29" s="169" t="s">
        <v>58</v>
      </c>
      <c r="C29" s="169" t="s">
        <v>138</v>
      </c>
      <c r="D29" s="43" t="s">
        <v>154</v>
      </c>
      <c r="E29" s="43" t="s">
        <v>88</v>
      </c>
      <c r="F29" s="169" t="s">
        <v>7</v>
      </c>
      <c r="G29" s="169"/>
      <c r="H29" s="169" t="s">
        <v>362</v>
      </c>
      <c r="I29" s="224"/>
      <c r="J29" s="224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</row>
    <row r="30" spans="1:23" ht="21.75" customHeight="1" thickBot="1" x14ac:dyDescent="0.3">
      <c r="A30" s="335" t="s">
        <v>57</v>
      </c>
      <c r="B30" s="173" t="s">
        <v>58</v>
      </c>
      <c r="C30" s="173" t="s">
        <v>138</v>
      </c>
      <c r="D30" s="55" t="s">
        <v>148</v>
      </c>
      <c r="E30" s="55" t="s">
        <v>357</v>
      </c>
      <c r="F30" s="173" t="s">
        <v>7</v>
      </c>
      <c r="G30" s="173"/>
      <c r="H30" s="231"/>
      <c r="I30" s="232"/>
      <c r="J30" s="232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</row>
    <row r="31" spans="1:23" ht="21.75" customHeight="1" x14ac:dyDescent="0.25">
      <c r="A31" s="340" t="s">
        <v>59</v>
      </c>
      <c r="B31" s="273" t="s">
        <v>110</v>
      </c>
      <c r="C31" s="273" t="s">
        <v>138</v>
      </c>
      <c r="D31" s="274" t="s">
        <v>165</v>
      </c>
      <c r="E31" s="274" t="s">
        <v>366</v>
      </c>
      <c r="F31" s="273" t="s">
        <v>7</v>
      </c>
      <c r="G31" s="273"/>
      <c r="H31" s="358" t="s">
        <v>362</v>
      </c>
      <c r="I31" s="359" t="s">
        <v>613</v>
      </c>
      <c r="J31" s="359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</row>
    <row r="32" spans="1:23" ht="21.75" customHeight="1" x14ac:dyDescent="0.25">
      <c r="A32" s="235" t="s">
        <v>59</v>
      </c>
      <c r="B32" s="236" t="s">
        <v>110</v>
      </c>
      <c r="C32" s="236" t="s">
        <v>138</v>
      </c>
      <c r="D32" s="237" t="s">
        <v>168</v>
      </c>
      <c r="E32" s="237" t="s">
        <v>366</v>
      </c>
      <c r="F32" s="236" t="s">
        <v>6</v>
      </c>
      <c r="G32" s="169"/>
      <c r="H32" s="169" t="s">
        <v>362</v>
      </c>
      <c r="I32" s="221" t="s">
        <v>613</v>
      </c>
      <c r="J32" s="221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</row>
    <row r="33" spans="1:23" s="40" customFormat="1" ht="21.75" customHeight="1" x14ac:dyDescent="0.25">
      <c r="A33" s="211" t="s">
        <v>59</v>
      </c>
      <c r="B33" s="170" t="s">
        <v>110</v>
      </c>
      <c r="C33" s="170" t="s">
        <v>138</v>
      </c>
      <c r="D33" s="95" t="s">
        <v>172</v>
      </c>
      <c r="E33" s="95" t="s">
        <v>173</v>
      </c>
      <c r="F33" s="170" t="s">
        <v>7</v>
      </c>
      <c r="G33" s="225"/>
      <c r="H33" s="169" t="s">
        <v>362</v>
      </c>
      <c r="I33" s="221" t="s">
        <v>613</v>
      </c>
      <c r="J33" s="22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</row>
    <row r="34" spans="1:23" ht="21.75" customHeight="1" x14ac:dyDescent="0.25">
      <c r="A34" s="209" t="s">
        <v>59</v>
      </c>
      <c r="B34" s="169" t="s">
        <v>110</v>
      </c>
      <c r="C34" s="169" t="s">
        <v>138</v>
      </c>
      <c r="D34" s="43" t="s">
        <v>170</v>
      </c>
      <c r="E34" s="43" t="s">
        <v>370</v>
      </c>
      <c r="F34" s="169" t="s">
        <v>7</v>
      </c>
      <c r="G34" s="169"/>
      <c r="H34" s="169" t="s">
        <v>362</v>
      </c>
      <c r="I34" s="221" t="s">
        <v>613</v>
      </c>
      <c r="J34" s="221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</row>
    <row r="35" spans="1:23" ht="21.75" customHeight="1" x14ac:dyDescent="0.25">
      <c r="A35" s="209" t="s">
        <v>59</v>
      </c>
      <c r="B35" s="169" t="s">
        <v>110</v>
      </c>
      <c r="C35" s="169" t="s">
        <v>138</v>
      </c>
      <c r="D35" s="43" t="s">
        <v>166</v>
      </c>
      <c r="E35" s="43" t="s">
        <v>367</v>
      </c>
      <c r="F35" s="169" t="s">
        <v>7</v>
      </c>
      <c r="G35" s="169"/>
      <c r="H35" s="169" t="s">
        <v>362</v>
      </c>
      <c r="I35" s="221" t="s">
        <v>613</v>
      </c>
      <c r="J35" s="221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</row>
    <row r="36" spans="1:23" ht="21.75" customHeight="1" x14ac:dyDescent="0.25">
      <c r="A36" s="209" t="s">
        <v>59</v>
      </c>
      <c r="B36" s="169" t="s">
        <v>110</v>
      </c>
      <c r="C36" s="169" t="s">
        <v>138</v>
      </c>
      <c r="D36" s="43" t="s">
        <v>15</v>
      </c>
      <c r="E36" s="43" t="s">
        <v>119</v>
      </c>
      <c r="F36" s="169" t="s">
        <v>4</v>
      </c>
      <c r="G36" s="169"/>
      <c r="H36" s="169" t="s">
        <v>362</v>
      </c>
      <c r="I36" s="221" t="s">
        <v>613</v>
      </c>
      <c r="J36" s="221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</row>
    <row r="37" spans="1:23" s="40" customFormat="1" ht="21.75" customHeight="1" x14ac:dyDescent="0.25">
      <c r="A37" s="212" t="s">
        <v>59</v>
      </c>
      <c r="B37" s="170" t="s">
        <v>110</v>
      </c>
      <c r="C37" s="170" t="s">
        <v>138</v>
      </c>
      <c r="D37" s="95" t="s">
        <v>412</v>
      </c>
      <c r="E37" s="95" t="s">
        <v>401</v>
      </c>
      <c r="F37" s="170" t="s">
        <v>6</v>
      </c>
      <c r="G37" s="225"/>
      <c r="H37" s="169" t="s">
        <v>362</v>
      </c>
      <c r="I37" s="221" t="s">
        <v>613</v>
      </c>
      <c r="J37" s="227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</row>
    <row r="38" spans="1:23" ht="21.75" customHeight="1" x14ac:dyDescent="0.25">
      <c r="A38" s="209" t="s">
        <v>59</v>
      </c>
      <c r="B38" s="169" t="s">
        <v>110</v>
      </c>
      <c r="C38" s="169" t="s">
        <v>138</v>
      </c>
      <c r="D38" s="43" t="s">
        <v>27</v>
      </c>
      <c r="E38" s="43" t="s">
        <v>369</v>
      </c>
      <c r="F38" s="169" t="s">
        <v>7</v>
      </c>
      <c r="G38" s="169"/>
      <c r="H38" s="169" t="s">
        <v>362</v>
      </c>
      <c r="I38" s="221" t="s">
        <v>613</v>
      </c>
      <c r="J38" s="221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</row>
    <row r="39" spans="1:23" ht="21.75" customHeight="1" x14ac:dyDescent="0.25">
      <c r="A39" s="213" t="s">
        <v>59</v>
      </c>
      <c r="B39" s="171" t="s">
        <v>110</v>
      </c>
      <c r="C39" s="171" t="s">
        <v>138</v>
      </c>
      <c r="D39" s="101" t="s">
        <v>626</v>
      </c>
      <c r="E39" s="101" t="s">
        <v>173</v>
      </c>
      <c r="F39" s="171" t="s">
        <v>7</v>
      </c>
      <c r="G39" s="171"/>
      <c r="H39" s="169" t="s">
        <v>362</v>
      </c>
      <c r="I39" s="221" t="s">
        <v>613</v>
      </c>
      <c r="J39" s="221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</row>
    <row r="40" spans="1:23" ht="21.75" customHeight="1" x14ac:dyDescent="0.25">
      <c r="A40" s="209" t="s">
        <v>59</v>
      </c>
      <c r="B40" s="169" t="s">
        <v>110</v>
      </c>
      <c r="C40" s="169" t="s">
        <v>138</v>
      </c>
      <c r="D40" s="43" t="s">
        <v>169</v>
      </c>
      <c r="E40" s="43" t="s">
        <v>359</v>
      </c>
      <c r="F40" s="169" t="s">
        <v>6</v>
      </c>
      <c r="G40" s="169" t="s">
        <v>550</v>
      </c>
      <c r="H40" s="169" t="s">
        <v>362</v>
      </c>
      <c r="I40" s="221" t="s">
        <v>613</v>
      </c>
      <c r="J40" s="221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</row>
    <row r="41" spans="1:23" ht="21.75" customHeight="1" x14ac:dyDescent="0.25">
      <c r="A41" s="209" t="s">
        <v>59</v>
      </c>
      <c r="B41" s="169" t="s">
        <v>110</v>
      </c>
      <c r="C41" s="169" t="s">
        <v>138</v>
      </c>
      <c r="D41" s="423" t="s">
        <v>746</v>
      </c>
      <c r="E41" s="43" t="s">
        <v>365</v>
      </c>
      <c r="F41" s="169" t="s">
        <v>7</v>
      </c>
      <c r="G41" s="169" t="s">
        <v>550</v>
      </c>
      <c r="H41" s="169" t="s">
        <v>362</v>
      </c>
      <c r="I41" s="221" t="s">
        <v>613</v>
      </c>
      <c r="J41" s="221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</row>
    <row r="42" spans="1:23" ht="21.75" customHeight="1" x14ac:dyDescent="0.25">
      <c r="A42" s="209" t="s">
        <v>59</v>
      </c>
      <c r="B42" s="169" t="s">
        <v>110</v>
      </c>
      <c r="C42" s="169" t="s">
        <v>138</v>
      </c>
      <c r="D42" s="423" t="s">
        <v>746</v>
      </c>
      <c r="E42" s="43" t="s">
        <v>365</v>
      </c>
      <c r="F42" s="169" t="s">
        <v>7</v>
      </c>
      <c r="G42" s="169" t="s">
        <v>550</v>
      </c>
      <c r="H42" s="169" t="s">
        <v>362</v>
      </c>
      <c r="I42" s="221" t="s">
        <v>613</v>
      </c>
      <c r="J42" s="221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</row>
    <row r="43" spans="1:23" ht="21.75" customHeight="1" x14ac:dyDescent="0.25">
      <c r="A43" s="209" t="s">
        <v>59</v>
      </c>
      <c r="B43" s="169" t="s">
        <v>110</v>
      </c>
      <c r="C43" s="169" t="s">
        <v>138</v>
      </c>
      <c r="D43" s="423" t="s">
        <v>747</v>
      </c>
      <c r="E43" s="43" t="s">
        <v>367</v>
      </c>
      <c r="F43" s="169" t="s">
        <v>7</v>
      </c>
      <c r="G43" s="169"/>
      <c r="H43" s="169" t="s">
        <v>362</v>
      </c>
      <c r="I43" s="221" t="s">
        <v>613</v>
      </c>
      <c r="J43" s="221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</row>
    <row r="44" spans="1:23" ht="21.75" customHeight="1" x14ac:dyDescent="0.25">
      <c r="A44" s="209" t="s">
        <v>59</v>
      </c>
      <c r="B44" s="169" t="s">
        <v>110</v>
      </c>
      <c r="C44" s="169" t="s">
        <v>138</v>
      </c>
      <c r="D44" s="43" t="s">
        <v>171</v>
      </c>
      <c r="E44" s="43" t="s">
        <v>370</v>
      </c>
      <c r="F44" s="169" t="s">
        <v>7</v>
      </c>
      <c r="G44" s="169"/>
      <c r="H44" s="169" t="s">
        <v>362</v>
      </c>
      <c r="I44" s="221" t="s">
        <v>613</v>
      </c>
      <c r="J44" s="221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</row>
    <row r="45" spans="1:23" ht="21.75" customHeight="1" x14ac:dyDescent="0.25">
      <c r="A45" s="209" t="s">
        <v>59</v>
      </c>
      <c r="B45" s="169" t="s">
        <v>110</v>
      </c>
      <c r="C45" s="169" t="s">
        <v>138</v>
      </c>
      <c r="D45" s="43" t="s">
        <v>164</v>
      </c>
      <c r="E45" s="43" t="s">
        <v>355</v>
      </c>
      <c r="F45" s="169" t="s">
        <v>7</v>
      </c>
      <c r="G45" s="169" t="s">
        <v>550</v>
      </c>
      <c r="H45" s="169" t="s">
        <v>362</v>
      </c>
      <c r="I45" s="228" t="s">
        <v>613</v>
      </c>
      <c r="J45" s="221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</row>
    <row r="46" spans="1:23" ht="21.75" customHeight="1" x14ac:dyDescent="0.25">
      <c r="A46" s="209" t="s">
        <v>59</v>
      </c>
      <c r="B46" s="169" t="s">
        <v>110</v>
      </c>
      <c r="C46" s="169" t="s">
        <v>138</v>
      </c>
      <c r="D46" s="43" t="s">
        <v>163</v>
      </c>
      <c r="E46" s="43" t="s">
        <v>355</v>
      </c>
      <c r="F46" s="169" t="s">
        <v>7</v>
      </c>
      <c r="G46" s="169" t="s">
        <v>550</v>
      </c>
      <c r="H46" s="169" t="s">
        <v>362</v>
      </c>
      <c r="I46" s="228" t="s">
        <v>613</v>
      </c>
      <c r="J46" s="224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</row>
    <row r="47" spans="1:23" ht="21.75" customHeight="1" x14ac:dyDescent="0.25">
      <c r="A47" s="209" t="s">
        <v>59</v>
      </c>
      <c r="B47" s="169" t="s">
        <v>110</v>
      </c>
      <c r="C47" s="169" t="s">
        <v>138</v>
      </c>
      <c r="D47" s="43" t="s">
        <v>162</v>
      </c>
      <c r="E47" s="43" t="s">
        <v>355</v>
      </c>
      <c r="F47" s="169" t="s">
        <v>4</v>
      </c>
      <c r="G47" s="169" t="s">
        <v>550</v>
      </c>
      <c r="H47" s="169" t="s">
        <v>362</v>
      </c>
      <c r="I47" s="228" t="s">
        <v>613</v>
      </c>
      <c r="J47" s="221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</row>
    <row r="48" spans="1:23" ht="21.75" customHeight="1" x14ac:dyDescent="0.25">
      <c r="A48" s="211" t="s">
        <v>59</v>
      </c>
      <c r="B48" s="170" t="s">
        <v>110</v>
      </c>
      <c r="C48" s="170" t="s">
        <v>138</v>
      </c>
      <c r="D48" s="422" t="s">
        <v>745</v>
      </c>
      <c r="E48" s="95" t="s">
        <v>361</v>
      </c>
      <c r="F48" s="170" t="s">
        <v>7</v>
      </c>
      <c r="G48" s="225"/>
      <c r="H48" s="169" t="s">
        <v>362</v>
      </c>
      <c r="I48" s="228" t="s">
        <v>613</v>
      </c>
      <c r="J48" s="22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</row>
    <row r="49" spans="1:23" ht="21.75" customHeight="1" x14ac:dyDescent="0.25">
      <c r="A49" s="209" t="s">
        <v>59</v>
      </c>
      <c r="B49" s="169" t="s">
        <v>110</v>
      </c>
      <c r="C49" s="169" t="s">
        <v>138</v>
      </c>
      <c r="D49" s="43" t="s">
        <v>19</v>
      </c>
      <c r="E49" s="43" t="s">
        <v>161</v>
      </c>
      <c r="F49" s="169" t="s">
        <v>7</v>
      </c>
      <c r="G49" s="169"/>
      <c r="H49" s="169" t="s">
        <v>362</v>
      </c>
      <c r="I49" s="228" t="s">
        <v>613</v>
      </c>
      <c r="J49" s="221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</row>
    <row r="50" spans="1:23" ht="21.75" customHeight="1" x14ac:dyDescent="0.25">
      <c r="A50" s="209" t="s">
        <v>59</v>
      </c>
      <c r="B50" s="169" t="s">
        <v>110</v>
      </c>
      <c r="C50" s="169" t="s">
        <v>138</v>
      </c>
      <c r="D50" s="43" t="s">
        <v>171</v>
      </c>
      <c r="E50" s="43" t="s">
        <v>370</v>
      </c>
      <c r="F50" s="169" t="s">
        <v>7</v>
      </c>
      <c r="G50" s="229"/>
      <c r="H50" s="169" t="s">
        <v>362</v>
      </c>
      <c r="I50" s="228" t="s">
        <v>613</v>
      </c>
      <c r="J50" s="338" t="s">
        <v>685</v>
      </c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</row>
    <row r="51" spans="1:23" ht="21.75" customHeight="1" x14ac:dyDescent="0.25">
      <c r="A51" s="235" t="s">
        <v>59</v>
      </c>
      <c r="B51" s="236" t="s">
        <v>110</v>
      </c>
      <c r="C51" s="236" t="s">
        <v>138</v>
      </c>
      <c r="D51" s="237" t="s">
        <v>160</v>
      </c>
      <c r="E51" s="238" t="s">
        <v>554</v>
      </c>
      <c r="F51" s="236" t="s">
        <v>7</v>
      </c>
      <c r="G51" s="236"/>
      <c r="H51" s="239" t="s">
        <v>362</v>
      </c>
      <c r="I51" s="240" t="s">
        <v>613</v>
      </c>
      <c r="J51" s="240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</row>
    <row r="52" spans="1:23" ht="21.75" customHeight="1" x14ac:dyDescent="0.25">
      <c r="A52" s="235" t="s">
        <v>59</v>
      </c>
      <c r="B52" s="236" t="s">
        <v>110</v>
      </c>
      <c r="C52" s="236" t="s">
        <v>138</v>
      </c>
      <c r="D52" s="237" t="s">
        <v>167</v>
      </c>
      <c r="E52" s="238" t="s">
        <v>554</v>
      </c>
      <c r="F52" s="236" t="s">
        <v>7</v>
      </c>
      <c r="G52" s="236"/>
      <c r="H52" s="239" t="s">
        <v>362</v>
      </c>
      <c r="I52" s="240" t="s">
        <v>613</v>
      </c>
      <c r="J52" s="240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</row>
    <row r="53" spans="1:23" ht="21.75" customHeight="1" x14ac:dyDescent="0.25">
      <c r="A53" s="235" t="s">
        <v>59</v>
      </c>
      <c r="B53" s="236" t="s">
        <v>110</v>
      </c>
      <c r="C53" s="236" t="s">
        <v>138</v>
      </c>
      <c r="D53" s="237" t="s">
        <v>167</v>
      </c>
      <c r="E53" s="237" t="s">
        <v>364</v>
      </c>
      <c r="F53" s="236" t="s">
        <v>7</v>
      </c>
      <c r="G53" s="236"/>
      <c r="H53" s="239" t="s">
        <v>362</v>
      </c>
      <c r="I53" s="240" t="s">
        <v>613</v>
      </c>
      <c r="J53" s="240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</row>
    <row r="54" spans="1:23" ht="21.75" customHeight="1" thickBot="1" x14ac:dyDescent="0.3">
      <c r="A54" s="362" t="s">
        <v>59</v>
      </c>
      <c r="B54" s="363" t="s">
        <v>110</v>
      </c>
      <c r="C54" s="363" t="s">
        <v>138</v>
      </c>
      <c r="D54" s="364" t="s">
        <v>16</v>
      </c>
      <c r="E54" s="364" t="s">
        <v>368</v>
      </c>
      <c r="F54" s="363" t="s">
        <v>7</v>
      </c>
      <c r="G54" s="363"/>
      <c r="H54" s="365" t="s">
        <v>362</v>
      </c>
      <c r="I54" s="366" t="s">
        <v>613</v>
      </c>
      <c r="J54" s="366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</row>
    <row r="55" spans="1:23" ht="21.75" customHeight="1" x14ac:dyDescent="0.25">
      <c r="A55" s="349" t="s">
        <v>61</v>
      </c>
      <c r="B55" s="350" t="s">
        <v>62</v>
      </c>
      <c r="C55" s="350" t="s">
        <v>138</v>
      </c>
      <c r="D55" s="345" t="s">
        <v>181</v>
      </c>
      <c r="E55" s="351" t="s">
        <v>707</v>
      </c>
      <c r="F55" s="168" t="s">
        <v>7</v>
      </c>
      <c r="G55" s="168"/>
      <c r="H55" s="220"/>
      <c r="I55" s="361"/>
      <c r="J55" s="361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</row>
    <row r="56" spans="1:23" ht="21.75" customHeight="1" x14ac:dyDescent="0.25">
      <c r="A56" s="235" t="s">
        <v>61</v>
      </c>
      <c r="B56" s="236" t="s">
        <v>62</v>
      </c>
      <c r="C56" s="236" t="s">
        <v>138</v>
      </c>
      <c r="D56" s="237" t="s">
        <v>200</v>
      </c>
      <c r="E56" s="348" t="s">
        <v>707</v>
      </c>
      <c r="F56" s="169" t="s">
        <v>7</v>
      </c>
      <c r="G56" s="223"/>
      <c r="H56" s="222"/>
      <c r="I56" s="221"/>
      <c r="J56" s="221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</row>
    <row r="57" spans="1:23" ht="21.75" customHeight="1" x14ac:dyDescent="0.25">
      <c r="A57" s="235" t="s">
        <v>61</v>
      </c>
      <c r="B57" s="236" t="s">
        <v>62</v>
      </c>
      <c r="C57" s="236" t="s">
        <v>138</v>
      </c>
      <c r="D57" s="343" t="s">
        <v>708</v>
      </c>
      <c r="E57" s="343" t="s">
        <v>709</v>
      </c>
      <c r="F57" s="169" t="s">
        <v>7</v>
      </c>
      <c r="G57" s="169"/>
      <c r="H57" s="222"/>
      <c r="I57" s="221"/>
      <c r="J57" s="221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</row>
    <row r="58" spans="1:23" ht="21.75" customHeight="1" x14ac:dyDescent="0.25">
      <c r="A58" s="235" t="s">
        <v>61</v>
      </c>
      <c r="B58" s="236" t="s">
        <v>62</v>
      </c>
      <c r="C58" s="236" t="s">
        <v>138</v>
      </c>
      <c r="D58" s="348" t="s">
        <v>710</v>
      </c>
      <c r="E58" s="343" t="s">
        <v>709</v>
      </c>
      <c r="F58" s="242" t="s">
        <v>7</v>
      </c>
      <c r="G58" s="236"/>
      <c r="H58" s="241"/>
      <c r="I58" s="221"/>
      <c r="J58" s="221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</row>
    <row r="59" spans="1:23" ht="21.75" customHeight="1" x14ac:dyDescent="0.25">
      <c r="A59" s="352" t="s">
        <v>61</v>
      </c>
      <c r="B59" s="236" t="s">
        <v>62</v>
      </c>
      <c r="C59" s="236" t="s">
        <v>138</v>
      </c>
      <c r="D59" s="343" t="s">
        <v>711</v>
      </c>
      <c r="E59" s="343" t="s">
        <v>709</v>
      </c>
      <c r="F59" s="169" t="s">
        <v>7</v>
      </c>
      <c r="G59" s="223"/>
      <c r="H59" s="222"/>
      <c r="I59" s="221"/>
      <c r="J59" s="221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</row>
    <row r="60" spans="1:23" ht="21.75" customHeight="1" x14ac:dyDescent="0.25">
      <c r="A60" s="209" t="s">
        <v>61</v>
      </c>
      <c r="B60" s="169" t="s">
        <v>62</v>
      </c>
      <c r="C60" s="169" t="s">
        <v>138</v>
      </c>
      <c r="D60" s="43" t="s">
        <v>174</v>
      </c>
      <c r="E60" s="43" t="s">
        <v>371</v>
      </c>
      <c r="F60" s="169" t="s">
        <v>7</v>
      </c>
      <c r="G60" s="169"/>
      <c r="H60" s="222"/>
      <c r="I60" s="221"/>
      <c r="J60" s="221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</row>
    <row r="61" spans="1:23" ht="21.75" customHeight="1" x14ac:dyDescent="0.25">
      <c r="A61" s="209" t="s">
        <v>61</v>
      </c>
      <c r="B61" s="169" t="s">
        <v>62</v>
      </c>
      <c r="C61" s="169" t="s">
        <v>138</v>
      </c>
      <c r="D61" s="43" t="s">
        <v>178</v>
      </c>
      <c r="E61" s="43" t="s">
        <v>380</v>
      </c>
      <c r="F61" s="169" t="s">
        <v>7</v>
      </c>
      <c r="G61" s="169"/>
      <c r="H61" s="222"/>
      <c r="I61" s="221"/>
      <c r="J61" s="221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</row>
    <row r="62" spans="1:23" ht="21.75" customHeight="1" x14ac:dyDescent="0.25">
      <c r="A62" s="209" t="s">
        <v>61</v>
      </c>
      <c r="B62" s="169" t="s">
        <v>62</v>
      </c>
      <c r="C62" s="169" t="s">
        <v>138</v>
      </c>
      <c r="D62" s="43" t="s">
        <v>202</v>
      </c>
      <c r="E62" s="48" t="s">
        <v>558</v>
      </c>
      <c r="F62" s="169" t="s">
        <v>7</v>
      </c>
      <c r="G62" s="223"/>
      <c r="H62" s="222"/>
      <c r="I62" s="221"/>
      <c r="J62" s="221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</row>
    <row r="63" spans="1:23" ht="21.75" customHeight="1" x14ac:dyDescent="0.25">
      <c r="A63" s="209" t="s">
        <v>61</v>
      </c>
      <c r="B63" s="169" t="s">
        <v>62</v>
      </c>
      <c r="C63" s="169" t="s">
        <v>115</v>
      </c>
      <c r="D63" s="43" t="s">
        <v>188</v>
      </c>
      <c r="E63" s="43" t="s">
        <v>129</v>
      </c>
      <c r="F63" s="169" t="s">
        <v>7</v>
      </c>
      <c r="G63" s="169"/>
      <c r="H63" s="222"/>
      <c r="I63" s="221"/>
      <c r="J63" s="221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</row>
    <row r="64" spans="1:23" ht="21.75" customHeight="1" x14ac:dyDescent="0.25">
      <c r="A64" s="209" t="s">
        <v>61</v>
      </c>
      <c r="B64" s="169" t="s">
        <v>62</v>
      </c>
      <c r="C64" s="169" t="s">
        <v>138</v>
      </c>
      <c r="D64" s="43" t="s">
        <v>14</v>
      </c>
      <c r="E64" s="43" t="s">
        <v>401</v>
      </c>
      <c r="F64" s="169" t="s">
        <v>7</v>
      </c>
      <c r="G64" s="223"/>
      <c r="H64" s="169" t="s">
        <v>362</v>
      </c>
      <c r="I64" s="221"/>
      <c r="J64" s="221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</row>
    <row r="65" spans="1:23" ht="21.75" customHeight="1" x14ac:dyDescent="0.25">
      <c r="A65" s="210" t="s">
        <v>61</v>
      </c>
      <c r="B65" s="169" t="s">
        <v>62</v>
      </c>
      <c r="C65" s="169" t="s">
        <v>138</v>
      </c>
      <c r="D65" s="43" t="s">
        <v>410</v>
      </c>
      <c r="E65" s="43" t="s">
        <v>401</v>
      </c>
      <c r="F65" s="169" t="s">
        <v>7</v>
      </c>
      <c r="G65" s="223"/>
      <c r="H65" s="169" t="s">
        <v>362</v>
      </c>
      <c r="I65" s="221"/>
      <c r="J65" s="221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</row>
    <row r="66" spans="1:23" ht="21.75" customHeight="1" x14ac:dyDescent="0.25">
      <c r="A66" s="209" t="s">
        <v>61</v>
      </c>
      <c r="B66" s="169" t="s">
        <v>62</v>
      </c>
      <c r="C66" s="169" t="s">
        <v>138</v>
      </c>
      <c r="D66" s="337" t="s">
        <v>742</v>
      </c>
      <c r="E66" s="348" t="s">
        <v>712</v>
      </c>
      <c r="F66" s="169" t="s">
        <v>7</v>
      </c>
      <c r="G66" s="169"/>
      <c r="H66" s="222"/>
      <c r="I66" s="221"/>
      <c r="J66" s="221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</row>
    <row r="67" spans="1:23" ht="21.75" customHeight="1" x14ac:dyDescent="0.25">
      <c r="A67" s="209" t="s">
        <v>61</v>
      </c>
      <c r="B67" s="169" t="s">
        <v>62</v>
      </c>
      <c r="C67" s="169" t="s">
        <v>138</v>
      </c>
      <c r="D67" s="43" t="s">
        <v>132</v>
      </c>
      <c r="E67" s="43" t="s">
        <v>382</v>
      </c>
      <c r="F67" s="169" t="s">
        <v>7</v>
      </c>
      <c r="G67" s="169"/>
      <c r="H67" s="222"/>
      <c r="I67" s="221"/>
      <c r="J67" s="221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</row>
    <row r="68" spans="1:23" ht="21.75" customHeight="1" x14ac:dyDescent="0.25">
      <c r="A68" s="209" t="s">
        <v>61</v>
      </c>
      <c r="B68" s="169" t="s">
        <v>62</v>
      </c>
      <c r="C68" s="169" t="s">
        <v>138</v>
      </c>
      <c r="D68" s="43" t="s">
        <v>123</v>
      </c>
      <c r="E68" s="43" t="s">
        <v>183</v>
      </c>
      <c r="F68" s="169" t="s">
        <v>6</v>
      </c>
      <c r="G68" s="169"/>
      <c r="H68" s="222"/>
      <c r="I68" s="221"/>
      <c r="J68" s="221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</row>
    <row r="69" spans="1:23" ht="21.75" customHeight="1" x14ac:dyDescent="0.25">
      <c r="A69" s="209" t="s">
        <v>61</v>
      </c>
      <c r="B69" s="169" t="s">
        <v>62</v>
      </c>
      <c r="C69" s="169" t="s">
        <v>138</v>
      </c>
      <c r="D69" s="43" t="s">
        <v>180</v>
      </c>
      <c r="E69" s="43" t="s">
        <v>379</v>
      </c>
      <c r="F69" s="169" t="s">
        <v>7</v>
      </c>
      <c r="G69" s="169"/>
      <c r="H69" s="222"/>
      <c r="I69" s="221"/>
      <c r="J69" s="221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</row>
    <row r="70" spans="1:23" ht="21.75" customHeight="1" x14ac:dyDescent="0.25">
      <c r="A70" s="209" t="s">
        <v>61</v>
      </c>
      <c r="B70" s="169" t="s">
        <v>62</v>
      </c>
      <c r="C70" s="169" t="s">
        <v>138</v>
      </c>
      <c r="D70" s="43" t="s">
        <v>190</v>
      </c>
      <c r="E70" s="43" t="s">
        <v>374</v>
      </c>
      <c r="F70" s="169" t="s">
        <v>7</v>
      </c>
      <c r="G70" s="223"/>
      <c r="H70" s="222"/>
      <c r="I70" s="221"/>
      <c r="J70" s="221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</row>
    <row r="71" spans="1:23" s="40" customFormat="1" ht="21.75" customHeight="1" x14ac:dyDescent="0.25">
      <c r="A71" s="214" t="s">
        <v>61</v>
      </c>
      <c r="B71" s="172" t="s">
        <v>62</v>
      </c>
      <c r="C71" s="172" t="s">
        <v>138</v>
      </c>
      <c r="D71" s="115" t="s">
        <v>633</v>
      </c>
      <c r="E71" s="115" t="s">
        <v>632</v>
      </c>
      <c r="F71" s="172" t="s">
        <v>7</v>
      </c>
      <c r="G71" s="172"/>
      <c r="H71" s="226"/>
      <c r="I71" s="227"/>
      <c r="J71" s="227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</row>
    <row r="72" spans="1:23" ht="21.75" customHeight="1" x14ac:dyDescent="0.25">
      <c r="A72" s="209" t="s">
        <v>61</v>
      </c>
      <c r="B72" s="169" t="s">
        <v>62</v>
      </c>
      <c r="C72" s="169" t="s">
        <v>138</v>
      </c>
      <c r="D72" s="43" t="s">
        <v>91</v>
      </c>
      <c r="E72" s="43" t="s">
        <v>377</v>
      </c>
      <c r="F72" s="169" t="s">
        <v>6</v>
      </c>
      <c r="G72" s="169"/>
      <c r="H72" s="222"/>
      <c r="I72" s="221"/>
      <c r="J72" s="221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</row>
    <row r="73" spans="1:23" ht="21.75" customHeight="1" x14ac:dyDescent="0.25">
      <c r="A73" s="209" t="s">
        <v>61</v>
      </c>
      <c r="B73" s="169" t="s">
        <v>62</v>
      </c>
      <c r="C73" s="169" t="s">
        <v>138</v>
      </c>
      <c r="D73" s="43" t="s">
        <v>127</v>
      </c>
      <c r="E73" s="43" t="s">
        <v>358</v>
      </c>
      <c r="F73" s="169" t="s">
        <v>7</v>
      </c>
      <c r="G73" s="169"/>
      <c r="H73" s="222"/>
      <c r="I73" s="221"/>
      <c r="J73" s="221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</row>
    <row r="74" spans="1:23" ht="21.75" customHeight="1" x14ac:dyDescent="0.25">
      <c r="A74" s="209" t="s">
        <v>61</v>
      </c>
      <c r="B74" s="169" t="s">
        <v>62</v>
      </c>
      <c r="C74" s="169" t="s">
        <v>138</v>
      </c>
      <c r="D74" s="43" t="s">
        <v>182</v>
      </c>
      <c r="E74" s="43" t="s">
        <v>381</v>
      </c>
      <c r="F74" s="169" t="s">
        <v>7</v>
      </c>
      <c r="G74" s="171" t="s">
        <v>550</v>
      </c>
      <c r="H74" s="222"/>
      <c r="I74" s="221"/>
      <c r="J74" s="221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</row>
    <row r="75" spans="1:23" ht="21.75" customHeight="1" x14ac:dyDescent="0.25">
      <c r="A75" s="209" t="s">
        <v>61</v>
      </c>
      <c r="B75" s="169" t="s">
        <v>62</v>
      </c>
      <c r="C75" s="169" t="s">
        <v>138</v>
      </c>
      <c r="D75" s="43" t="s">
        <v>133</v>
      </c>
      <c r="E75" s="343" t="s">
        <v>377</v>
      </c>
      <c r="F75" s="169" t="s">
        <v>7</v>
      </c>
      <c r="G75" s="223"/>
      <c r="H75" s="222"/>
      <c r="I75" s="221"/>
      <c r="J75" s="221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</row>
    <row r="76" spans="1:23" ht="21.75" customHeight="1" x14ac:dyDescent="0.25">
      <c r="A76" s="209" t="s">
        <v>61</v>
      </c>
      <c r="B76" s="169" t="s">
        <v>62</v>
      </c>
      <c r="C76" s="169" t="s">
        <v>138</v>
      </c>
      <c r="D76" s="43" t="s">
        <v>175</v>
      </c>
      <c r="E76" s="43" t="s">
        <v>373</v>
      </c>
      <c r="F76" s="169" t="s">
        <v>7</v>
      </c>
      <c r="G76" s="169"/>
      <c r="H76" s="169" t="s">
        <v>362</v>
      </c>
      <c r="I76" s="221"/>
      <c r="J76" s="221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</row>
    <row r="77" spans="1:23" ht="21.75" customHeight="1" x14ac:dyDescent="0.25">
      <c r="A77" s="209" t="s">
        <v>61</v>
      </c>
      <c r="B77" s="169" t="s">
        <v>62</v>
      </c>
      <c r="C77" s="169" t="s">
        <v>138</v>
      </c>
      <c r="D77" s="43" t="s">
        <v>126</v>
      </c>
      <c r="E77" s="43" t="s">
        <v>372</v>
      </c>
      <c r="F77" s="169" t="s">
        <v>7</v>
      </c>
      <c r="G77" s="169"/>
      <c r="H77" s="222"/>
      <c r="I77" s="221"/>
      <c r="J77" s="221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</row>
    <row r="78" spans="1:23" ht="21.75" customHeight="1" x14ac:dyDescent="0.25">
      <c r="A78" s="209" t="s">
        <v>61</v>
      </c>
      <c r="B78" s="169" t="s">
        <v>62</v>
      </c>
      <c r="C78" s="169" t="s">
        <v>138</v>
      </c>
      <c r="D78" s="43" t="s">
        <v>134</v>
      </c>
      <c r="E78" s="43" t="s">
        <v>381</v>
      </c>
      <c r="F78" s="169" t="s">
        <v>7</v>
      </c>
      <c r="G78" s="223"/>
      <c r="H78" s="222"/>
      <c r="I78" s="221"/>
      <c r="J78" s="221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</row>
    <row r="79" spans="1:23" ht="21.75" customHeight="1" x14ac:dyDescent="0.25">
      <c r="A79" s="209" t="s">
        <v>61</v>
      </c>
      <c r="B79" s="169" t="s">
        <v>62</v>
      </c>
      <c r="C79" s="169" t="s">
        <v>138</v>
      </c>
      <c r="D79" s="43" t="s">
        <v>186</v>
      </c>
      <c r="E79" s="43" t="s">
        <v>383</v>
      </c>
      <c r="F79" s="169" t="s">
        <v>6</v>
      </c>
      <c r="G79" s="169"/>
      <c r="H79" s="222"/>
      <c r="I79" s="221"/>
      <c r="J79" s="221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</row>
    <row r="80" spans="1:23" ht="21.75" customHeight="1" x14ac:dyDescent="0.25">
      <c r="A80" s="209" t="s">
        <v>61</v>
      </c>
      <c r="B80" s="169" t="s">
        <v>62</v>
      </c>
      <c r="C80" s="169" t="s">
        <v>138</v>
      </c>
      <c r="D80" s="43" t="s">
        <v>130</v>
      </c>
      <c r="E80" s="43" t="s">
        <v>385</v>
      </c>
      <c r="F80" s="169" t="s">
        <v>7</v>
      </c>
      <c r="G80" s="223"/>
      <c r="H80" s="222"/>
      <c r="I80" s="221"/>
      <c r="J80" s="221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</row>
    <row r="81" spans="1:23" ht="21.75" customHeight="1" x14ac:dyDescent="0.25">
      <c r="A81" s="209" t="s">
        <v>61</v>
      </c>
      <c r="B81" s="169" t="s">
        <v>62</v>
      </c>
      <c r="C81" s="169" t="s">
        <v>138</v>
      </c>
      <c r="D81" s="43" t="s">
        <v>194</v>
      </c>
      <c r="E81" s="43" t="s">
        <v>385</v>
      </c>
      <c r="F81" s="169" t="s">
        <v>6</v>
      </c>
      <c r="G81" s="223"/>
      <c r="H81" s="222"/>
      <c r="I81" s="221"/>
      <c r="J81" s="221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</row>
    <row r="82" spans="1:23" ht="21.75" customHeight="1" x14ac:dyDescent="0.25">
      <c r="A82" s="209" t="s">
        <v>61</v>
      </c>
      <c r="B82" s="169" t="s">
        <v>62</v>
      </c>
      <c r="C82" s="169" t="s">
        <v>138</v>
      </c>
      <c r="D82" s="43" t="s">
        <v>197</v>
      </c>
      <c r="E82" s="43" t="s">
        <v>381</v>
      </c>
      <c r="F82" s="169" t="s">
        <v>7</v>
      </c>
      <c r="G82" s="223"/>
      <c r="H82" s="222" t="s">
        <v>362</v>
      </c>
      <c r="I82" s="221"/>
      <c r="J82" s="221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</row>
    <row r="83" spans="1:23" ht="21.75" customHeight="1" x14ac:dyDescent="0.25">
      <c r="A83" s="209" t="s">
        <v>61</v>
      </c>
      <c r="B83" s="169" t="s">
        <v>62</v>
      </c>
      <c r="C83" s="169" t="s">
        <v>138</v>
      </c>
      <c r="D83" s="43" t="s">
        <v>135</v>
      </c>
      <c r="E83" s="43" t="s">
        <v>377</v>
      </c>
      <c r="F83" s="169" t="s">
        <v>7</v>
      </c>
      <c r="G83" s="169"/>
      <c r="H83" s="222" t="s">
        <v>362</v>
      </c>
      <c r="I83" s="221"/>
      <c r="J83" s="221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</row>
    <row r="84" spans="1:23" ht="21.75" customHeight="1" x14ac:dyDescent="0.25">
      <c r="A84" s="209" t="s">
        <v>61</v>
      </c>
      <c r="B84" s="169" t="s">
        <v>62</v>
      </c>
      <c r="C84" s="169" t="s">
        <v>138</v>
      </c>
      <c r="D84" s="43" t="s">
        <v>128</v>
      </c>
      <c r="E84" s="43" t="s">
        <v>376</v>
      </c>
      <c r="F84" s="169" t="s">
        <v>7</v>
      </c>
      <c r="G84" s="169"/>
      <c r="H84" s="222"/>
      <c r="I84" s="221"/>
      <c r="J84" s="221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</row>
    <row r="85" spans="1:23" ht="21.75" customHeight="1" x14ac:dyDescent="0.25">
      <c r="A85" s="209" t="s">
        <v>61</v>
      </c>
      <c r="B85" s="169" t="s">
        <v>62</v>
      </c>
      <c r="C85" s="169" t="s">
        <v>138</v>
      </c>
      <c r="D85" s="43" t="s">
        <v>30</v>
      </c>
      <c r="E85" s="43" t="s">
        <v>89</v>
      </c>
      <c r="F85" s="169" t="s">
        <v>7</v>
      </c>
      <c r="G85" s="169"/>
      <c r="H85" s="222"/>
      <c r="I85" s="221"/>
      <c r="J85" s="221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</row>
    <row r="86" spans="1:23" ht="21.75" customHeight="1" x14ac:dyDescent="0.25">
      <c r="A86" s="209" t="s">
        <v>61</v>
      </c>
      <c r="B86" s="169" t="s">
        <v>62</v>
      </c>
      <c r="C86" s="169" t="s">
        <v>138</v>
      </c>
      <c r="D86" s="43" t="s">
        <v>28</v>
      </c>
      <c r="E86" s="43" t="s">
        <v>29</v>
      </c>
      <c r="F86" s="169" t="s">
        <v>6</v>
      </c>
      <c r="G86" s="223"/>
      <c r="H86" s="222"/>
      <c r="I86" s="221"/>
      <c r="J86" s="221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</row>
    <row r="87" spans="1:23" ht="21.75" customHeight="1" x14ac:dyDescent="0.25">
      <c r="A87" s="209" t="s">
        <v>61</v>
      </c>
      <c r="B87" s="169" t="s">
        <v>62</v>
      </c>
      <c r="C87" s="169" t="s">
        <v>115</v>
      </c>
      <c r="D87" s="43" t="s">
        <v>192</v>
      </c>
      <c r="E87" s="48" t="s">
        <v>555</v>
      </c>
      <c r="F87" s="169" t="s">
        <v>4</v>
      </c>
      <c r="G87" s="169" t="s">
        <v>550</v>
      </c>
      <c r="H87" s="222"/>
      <c r="I87" s="221"/>
      <c r="J87" s="221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</row>
    <row r="88" spans="1:23" ht="21.75" customHeight="1" x14ac:dyDescent="0.25">
      <c r="A88" s="209" t="s">
        <v>61</v>
      </c>
      <c r="B88" s="169" t="s">
        <v>62</v>
      </c>
      <c r="C88" s="169" t="s">
        <v>115</v>
      </c>
      <c r="D88" s="43" t="s">
        <v>191</v>
      </c>
      <c r="E88" s="48" t="s">
        <v>555</v>
      </c>
      <c r="F88" s="169" t="s">
        <v>7</v>
      </c>
      <c r="G88" s="223"/>
      <c r="H88" s="222"/>
      <c r="I88" s="221"/>
      <c r="J88" s="221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</row>
    <row r="89" spans="1:23" ht="21.75" customHeight="1" x14ac:dyDescent="0.25">
      <c r="A89" s="213" t="s">
        <v>61</v>
      </c>
      <c r="B89" s="171" t="s">
        <v>62</v>
      </c>
      <c r="C89" s="171" t="s">
        <v>138</v>
      </c>
      <c r="D89" s="101" t="s">
        <v>627</v>
      </c>
      <c r="E89" s="101" t="s">
        <v>183</v>
      </c>
      <c r="F89" s="171" t="s">
        <v>7</v>
      </c>
      <c r="G89" s="223"/>
      <c r="H89" s="222"/>
      <c r="I89" s="221"/>
      <c r="J89" s="221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</row>
    <row r="90" spans="1:23" ht="21.75" customHeight="1" x14ac:dyDescent="0.25">
      <c r="A90" s="209" t="s">
        <v>61</v>
      </c>
      <c r="B90" s="169" t="s">
        <v>62</v>
      </c>
      <c r="C90" s="169" t="s">
        <v>138</v>
      </c>
      <c r="D90" s="43" t="s">
        <v>189</v>
      </c>
      <c r="E90" s="43" t="s">
        <v>381</v>
      </c>
      <c r="F90" s="169" t="s">
        <v>4</v>
      </c>
      <c r="G90" s="169" t="s">
        <v>550</v>
      </c>
      <c r="H90" s="222"/>
      <c r="I90" s="221"/>
      <c r="J90" s="221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</row>
    <row r="91" spans="1:23" ht="21.75" customHeight="1" x14ac:dyDescent="0.25">
      <c r="A91" s="209" t="s">
        <v>61</v>
      </c>
      <c r="B91" s="169" t="s">
        <v>62</v>
      </c>
      <c r="C91" s="169" t="s">
        <v>138</v>
      </c>
      <c r="D91" s="43" t="s">
        <v>179</v>
      </c>
      <c r="E91" s="43" t="s">
        <v>379</v>
      </c>
      <c r="F91" s="169" t="s">
        <v>7</v>
      </c>
      <c r="G91" s="169" t="s">
        <v>550</v>
      </c>
      <c r="H91" s="222"/>
      <c r="I91" s="221"/>
      <c r="J91" s="221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</row>
    <row r="92" spans="1:23" ht="21.75" customHeight="1" x14ac:dyDescent="0.25">
      <c r="A92" s="209" t="s">
        <v>61</v>
      </c>
      <c r="B92" s="169" t="s">
        <v>62</v>
      </c>
      <c r="C92" s="169" t="s">
        <v>138</v>
      </c>
      <c r="D92" s="43" t="s">
        <v>199</v>
      </c>
      <c r="E92" s="43" t="s">
        <v>403</v>
      </c>
      <c r="F92" s="169" t="s">
        <v>7</v>
      </c>
      <c r="G92" s="223"/>
      <c r="H92" s="222"/>
      <c r="I92" s="221"/>
      <c r="J92" s="221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</row>
    <row r="93" spans="1:23" ht="21.75" customHeight="1" x14ac:dyDescent="0.25">
      <c r="A93" s="209" t="s">
        <v>61</v>
      </c>
      <c r="B93" s="169" t="s">
        <v>62</v>
      </c>
      <c r="C93" s="169" t="s">
        <v>115</v>
      </c>
      <c r="D93" s="337" t="s">
        <v>713</v>
      </c>
      <c r="E93" s="343" t="s">
        <v>709</v>
      </c>
      <c r="F93" s="169" t="s">
        <v>4</v>
      </c>
      <c r="G93" s="169" t="s">
        <v>550</v>
      </c>
      <c r="H93" s="222"/>
      <c r="I93" s="221"/>
      <c r="J93" s="221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</row>
    <row r="94" spans="1:23" ht="21.75" customHeight="1" x14ac:dyDescent="0.25">
      <c r="A94" s="209" t="s">
        <v>61</v>
      </c>
      <c r="B94" s="169" t="s">
        <v>62</v>
      </c>
      <c r="C94" s="169" t="s">
        <v>138</v>
      </c>
      <c r="D94" s="43" t="s">
        <v>185</v>
      </c>
      <c r="E94" s="43" t="s">
        <v>379</v>
      </c>
      <c r="F94" s="169" t="s">
        <v>7</v>
      </c>
      <c r="G94" s="169"/>
      <c r="H94" s="222"/>
      <c r="I94" s="221"/>
      <c r="J94" s="221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</row>
    <row r="95" spans="1:23" ht="21.75" customHeight="1" x14ac:dyDescent="0.25">
      <c r="A95" s="209" t="s">
        <v>61</v>
      </c>
      <c r="B95" s="169" t="s">
        <v>62</v>
      </c>
      <c r="C95" s="169" t="s">
        <v>138</v>
      </c>
      <c r="D95" s="43" t="s">
        <v>184</v>
      </c>
      <c r="E95" s="43" t="s">
        <v>379</v>
      </c>
      <c r="F95" s="169" t="s">
        <v>7</v>
      </c>
      <c r="G95" s="169"/>
      <c r="H95" s="222"/>
      <c r="I95" s="221"/>
      <c r="J95" s="221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</row>
    <row r="96" spans="1:23" ht="21.75" customHeight="1" x14ac:dyDescent="0.25">
      <c r="A96" s="209" t="s">
        <v>61</v>
      </c>
      <c r="B96" s="169" t="s">
        <v>62</v>
      </c>
      <c r="C96" s="169" t="s">
        <v>138</v>
      </c>
      <c r="D96" s="43" t="s">
        <v>31</v>
      </c>
      <c r="E96" s="43" t="s">
        <v>377</v>
      </c>
      <c r="F96" s="169" t="s">
        <v>6</v>
      </c>
      <c r="G96" s="169"/>
      <c r="H96" s="222"/>
      <c r="I96" s="221"/>
      <c r="J96" s="221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</row>
    <row r="97" spans="1:23" ht="21.75" customHeight="1" x14ac:dyDescent="0.25">
      <c r="A97" s="213" t="s">
        <v>61</v>
      </c>
      <c r="B97" s="171" t="s">
        <v>62</v>
      </c>
      <c r="C97" s="171" t="s">
        <v>138</v>
      </c>
      <c r="D97" s="101" t="s">
        <v>628</v>
      </c>
      <c r="E97" s="101" t="s">
        <v>377</v>
      </c>
      <c r="F97" s="171" t="s">
        <v>6</v>
      </c>
      <c r="G97" s="171"/>
      <c r="H97" s="222"/>
      <c r="I97" s="221"/>
      <c r="J97" s="221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</row>
    <row r="98" spans="1:23" ht="21.75" customHeight="1" x14ac:dyDescent="0.25">
      <c r="A98" s="209" t="s">
        <v>61</v>
      </c>
      <c r="B98" s="169" t="s">
        <v>62</v>
      </c>
      <c r="C98" s="169" t="s">
        <v>138</v>
      </c>
      <c r="D98" s="43" t="s">
        <v>195</v>
      </c>
      <c r="E98" s="43" t="s">
        <v>372</v>
      </c>
      <c r="F98" s="169" t="s">
        <v>7</v>
      </c>
      <c r="G98" s="223"/>
      <c r="H98" s="222"/>
      <c r="I98" s="221"/>
      <c r="J98" s="221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</row>
    <row r="99" spans="1:23" ht="21.75" customHeight="1" x14ac:dyDescent="0.25">
      <c r="A99" s="209" t="s">
        <v>61</v>
      </c>
      <c r="B99" s="169" t="s">
        <v>62</v>
      </c>
      <c r="C99" s="169" t="s">
        <v>138</v>
      </c>
      <c r="D99" s="43" t="s">
        <v>177</v>
      </c>
      <c r="E99" s="43" t="s">
        <v>378</v>
      </c>
      <c r="F99" s="169" t="s">
        <v>7</v>
      </c>
      <c r="G99" s="169" t="s">
        <v>550</v>
      </c>
      <c r="H99" s="222"/>
      <c r="I99" s="221"/>
      <c r="J99" s="221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</row>
    <row r="100" spans="1:23" ht="21.75" customHeight="1" x14ac:dyDescent="0.25">
      <c r="A100" s="209" t="s">
        <v>61</v>
      </c>
      <c r="B100" s="169" t="s">
        <v>62</v>
      </c>
      <c r="C100" s="169" t="s">
        <v>138</v>
      </c>
      <c r="D100" s="43" t="s">
        <v>201</v>
      </c>
      <c r="E100" s="43" t="s">
        <v>378</v>
      </c>
      <c r="F100" s="169" t="s">
        <v>7</v>
      </c>
      <c r="G100" s="223"/>
      <c r="H100" s="222"/>
      <c r="I100" s="221"/>
      <c r="J100" s="221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</row>
    <row r="101" spans="1:23" ht="21.75" customHeight="1" x14ac:dyDescent="0.25">
      <c r="A101" s="213" t="s">
        <v>61</v>
      </c>
      <c r="B101" s="171" t="s">
        <v>62</v>
      </c>
      <c r="C101" s="171" t="s">
        <v>138</v>
      </c>
      <c r="D101" s="101" t="s">
        <v>629</v>
      </c>
      <c r="E101" s="101" t="s">
        <v>378</v>
      </c>
      <c r="F101" s="171" t="s">
        <v>7</v>
      </c>
      <c r="G101" s="223"/>
      <c r="H101" s="222"/>
      <c r="I101" s="221"/>
      <c r="J101" s="221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</row>
    <row r="102" spans="1:23" ht="21.75" customHeight="1" x14ac:dyDescent="0.25">
      <c r="A102" s="213" t="s">
        <v>61</v>
      </c>
      <c r="B102" s="171" t="s">
        <v>62</v>
      </c>
      <c r="C102" s="171" t="s">
        <v>138</v>
      </c>
      <c r="D102" s="101" t="s">
        <v>630</v>
      </c>
      <c r="E102" s="101" t="s">
        <v>378</v>
      </c>
      <c r="F102" s="171" t="s">
        <v>7</v>
      </c>
      <c r="G102" s="223" t="s">
        <v>550</v>
      </c>
      <c r="H102" s="222"/>
      <c r="I102" s="221"/>
      <c r="J102" s="221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</row>
    <row r="103" spans="1:23" ht="21.75" customHeight="1" x14ac:dyDescent="0.25">
      <c r="A103" s="209" t="s">
        <v>61</v>
      </c>
      <c r="B103" s="169" t="s">
        <v>62</v>
      </c>
      <c r="C103" s="169" t="s">
        <v>138</v>
      </c>
      <c r="D103" s="43" t="s">
        <v>131</v>
      </c>
      <c r="E103" s="43" t="s">
        <v>374</v>
      </c>
      <c r="F103" s="169" t="s">
        <v>7</v>
      </c>
      <c r="G103" s="223"/>
      <c r="H103" s="222"/>
      <c r="I103" s="221"/>
      <c r="J103" s="221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</row>
    <row r="104" spans="1:23" ht="21.75" customHeight="1" x14ac:dyDescent="0.25">
      <c r="A104" s="209" t="s">
        <v>61</v>
      </c>
      <c r="B104" s="169" t="s">
        <v>62</v>
      </c>
      <c r="C104" s="169" t="s">
        <v>138</v>
      </c>
      <c r="D104" s="43" t="s">
        <v>176</v>
      </c>
      <c r="E104" s="43" t="s">
        <v>375</v>
      </c>
      <c r="F104" s="169" t="s">
        <v>7</v>
      </c>
      <c r="G104" s="169"/>
      <c r="H104" s="222"/>
      <c r="I104" s="221"/>
      <c r="J104" s="221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</row>
    <row r="105" spans="1:23" ht="21.75" customHeight="1" x14ac:dyDescent="0.25">
      <c r="A105" s="213" t="s">
        <v>61</v>
      </c>
      <c r="B105" s="171" t="s">
        <v>62</v>
      </c>
      <c r="C105" s="171" t="s">
        <v>138</v>
      </c>
      <c r="D105" s="101" t="s">
        <v>634</v>
      </c>
      <c r="E105" s="101" t="s">
        <v>375</v>
      </c>
      <c r="F105" s="171" t="s">
        <v>7</v>
      </c>
      <c r="G105" s="171"/>
      <c r="H105" s="222"/>
      <c r="I105" s="221"/>
      <c r="J105" s="221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</row>
    <row r="106" spans="1:23" ht="21.75" customHeight="1" x14ac:dyDescent="0.25">
      <c r="A106" s="209" t="s">
        <v>61</v>
      </c>
      <c r="B106" s="169" t="s">
        <v>62</v>
      </c>
      <c r="C106" s="169" t="s">
        <v>138</v>
      </c>
      <c r="D106" s="43" t="s">
        <v>198</v>
      </c>
      <c r="E106" s="43" t="s">
        <v>402</v>
      </c>
      <c r="F106" s="169" t="s">
        <v>7</v>
      </c>
      <c r="G106" s="223"/>
      <c r="H106" s="222"/>
      <c r="I106" s="221"/>
      <c r="J106" s="221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</row>
    <row r="107" spans="1:23" ht="21.75" customHeight="1" x14ac:dyDescent="0.25">
      <c r="A107" s="209" t="s">
        <v>61</v>
      </c>
      <c r="B107" s="169" t="s">
        <v>62</v>
      </c>
      <c r="C107" s="169" t="s">
        <v>193</v>
      </c>
      <c r="D107" s="43" t="s">
        <v>90</v>
      </c>
      <c r="E107" s="43" t="s">
        <v>384</v>
      </c>
      <c r="F107" s="169" t="s">
        <v>7</v>
      </c>
      <c r="G107" s="223"/>
      <c r="H107" s="222"/>
      <c r="I107" s="221"/>
      <c r="J107" s="221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</row>
    <row r="108" spans="1:23" ht="21.75" customHeight="1" x14ac:dyDescent="0.25">
      <c r="A108" s="209" t="s">
        <v>61</v>
      </c>
      <c r="B108" s="169" t="s">
        <v>62</v>
      </c>
      <c r="C108" s="169" t="s">
        <v>138</v>
      </c>
      <c r="D108" s="43" t="s">
        <v>196</v>
      </c>
      <c r="E108" s="43" t="s">
        <v>363</v>
      </c>
      <c r="F108" s="169" t="s">
        <v>7</v>
      </c>
      <c r="G108" s="223"/>
      <c r="H108" s="222"/>
      <c r="I108" s="221"/>
      <c r="J108" s="221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</row>
    <row r="109" spans="1:23" ht="21.75" customHeight="1" x14ac:dyDescent="0.25">
      <c r="A109" s="209" t="s">
        <v>61</v>
      </c>
      <c r="B109" s="169" t="s">
        <v>62</v>
      </c>
      <c r="C109" s="169" t="s">
        <v>115</v>
      </c>
      <c r="D109" s="43" t="s">
        <v>187</v>
      </c>
      <c r="E109" s="43" t="s">
        <v>129</v>
      </c>
      <c r="F109" s="169" t="s">
        <v>6</v>
      </c>
      <c r="G109" s="169"/>
      <c r="H109" s="222"/>
      <c r="I109" s="221"/>
      <c r="J109" s="221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</row>
    <row r="110" spans="1:23" ht="21.75" customHeight="1" thickBot="1" x14ac:dyDescent="0.3">
      <c r="A110" s="335" t="s">
        <v>61</v>
      </c>
      <c r="B110" s="173" t="s">
        <v>62</v>
      </c>
      <c r="C110" s="173" t="s">
        <v>138</v>
      </c>
      <c r="D110" s="339" t="s">
        <v>631</v>
      </c>
      <c r="E110" s="55" t="s">
        <v>375</v>
      </c>
      <c r="F110" s="173" t="s">
        <v>7</v>
      </c>
      <c r="G110" s="173"/>
      <c r="H110" s="231"/>
      <c r="I110" s="232"/>
      <c r="J110" s="232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</row>
    <row r="111" spans="1:23" ht="21.75" customHeight="1" x14ac:dyDescent="0.25">
      <c r="A111" s="208" t="s">
        <v>63</v>
      </c>
      <c r="B111" s="168" t="s">
        <v>64</v>
      </c>
      <c r="C111" s="168" t="s">
        <v>138</v>
      </c>
      <c r="D111" s="344" t="s">
        <v>714</v>
      </c>
      <c r="E111" s="345" t="s">
        <v>92</v>
      </c>
      <c r="F111" s="168" t="s">
        <v>7</v>
      </c>
      <c r="G111" s="360"/>
      <c r="H111" s="220"/>
      <c r="I111" s="361"/>
      <c r="J111" s="361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</row>
    <row r="112" spans="1:23" ht="21.75" customHeight="1" x14ac:dyDescent="0.25">
      <c r="A112" s="209" t="s">
        <v>63</v>
      </c>
      <c r="B112" s="169" t="s">
        <v>64</v>
      </c>
      <c r="C112" s="169" t="s">
        <v>138</v>
      </c>
      <c r="D112" s="343" t="s">
        <v>715</v>
      </c>
      <c r="E112" s="237" t="s">
        <v>92</v>
      </c>
      <c r="F112" s="169" t="s">
        <v>6</v>
      </c>
      <c r="G112" s="223"/>
      <c r="H112" s="222"/>
      <c r="I112" s="221"/>
      <c r="J112" s="221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</row>
    <row r="113" spans="1:23" ht="21.75" customHeight="1" x14ac:dyDescent="0.25">
      <c r="A113" s="209" t="s">
        <v>63</v>
      </c>
      <c r="B113" s="169" t="s">
        <v>64</v>
      </c>
      <c r="C113" s="169" t="s">
        <v>138</v>
      </c>
      <c r="D113" s="43" t="s">
        <v>203</v>
      </c>
      <c r="E113" s="43" t="s">
        <v>361</v>
      </c>
      <c r="F113" s="169" t="s">
        <v>6</v>
      </c>
      <c r="G113" s="223"/>
      <c r="H113" s="222" t="s">
        <v>362</v>
      </c>
      <c r="I113" s="221"/>
      <c r="J113" s="221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</row>
    <row r="114" spans="1:23" ht="21.75" customHeight="1" x14ac:dyDescent="0.25">
      <c r="A114" s="209" t="s">
        <v>63</v>
      </c>
      <c r="B114" s="169" t="s">
        <v>64</v>
      </c>
      <c r="C114" s="169" t="s">
        <v>138</v>
      </c>
      <c r="D114" s="43" t="s">
        <v>204</v>
      </c>
      <c r="E114" s="43" t="s">
        <v>361</v>
      </c>
      <c r="F114" s="169" t="s">
        <v>4</v>
      </c>
      <c r="G114" s="169" t="s">
        <v>550</v>
      </c>
      <c r="H114" s="222" t="s">
        <v>362</v>
      </c>
      <c r="I114" s="221"/>
      <c r="J114" s="221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</row>
    <row r="115" spans="1:23" ht="21.75" customHeight="1" x14ac:dyDescent="0.25">
      <c r="A115" s="352" t="s">
        <v>63</v>
      </c>
      <c r="B115" s="236" t="s">
        <v>64</v>
      </c>
      <c r="C115" s="236" t="s">
        <v>138</v>
      </c>
      <c r="D115" s="237" t="s">
        <v>204</v>
      </c>
      <c r="E115" s="237" t="s">
        <v>361</v>
      </c>
      <c r="F115" s="353" t="s">
        <v>4</v>
      </c>
      <c r="G115" s="236"/>
      <c r="H115" s="241"/>
      <c r="I115" s="221"/>
      <c r="J115" s="221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</row>
    <row r="116" spans="1:23" ht="21.75" customHeight="1" x14ac:dyDescent="0.25">
      <c r="A116" s="209" t="s">
        <v>63</v>
      </c>
      <c r="B116" s="169" t="s">
        <v>64</v>
      </c>
      <c r="C116" s="169" t="s">
        <v>138</v>
      </c>
      <c r="D116" s="343" t="s">
        <v>716</v>
      </c>
      <c r="E116" s="237" t="s">
        <v>92</v>
      </c>
      <c r="F116" s="169" t="s">
        <v>7</v>
      </c>
      <c r="G116" s="223"/>
      <c r="H116" s="222" t="s">
        <v>362</v>
      </c>
      <c r="I116" s="221"/>
      <c r="J116" s="221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</row>
    <row r="117" spans="1:23" ht="21.75" customHeight="1" x14ac:dyDescent="0.25">
      <c r="A117" s="209" t="s">
        <v>63</v>
      </c>
      <c r="B117" s="169" t="s">
        <v>64</v>
      </c>
      <c r="C117" s="169" t="s">
        <v>138</v>
      </c>
      <c r="D117" s="343" t="s">
        <v>717</v>
      </c>
      <c r="E117" s="237" t="s">
        <v>370</v>
      </c>
      <c r="F117" s="169" t="s">
        <v>6</v>
      </c>
      <c r="G117" s="223"/>
      <c r="H117" s="169" t="s">
        <v>362</v>
      </c>
      <c r="I117" s="228" t="s">
        <v>613</v>
      </c>
      <c r="J117" s="22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</row>
    <row r="118" spans="1:23" ht="21.75" customHeight="1" x14ac:dyDescent="0.25">
      <c r="A118" s="209" t="s">
        <v>63</v>
      </c>
      <c r="B118" s="169" t="s">
        <v>64</v>
      </c>
      <c r="C118" s="169" t="s">
        <v>138</v>
      </c>
      <c r="D118" s="343" t="s">
        <v>718</v>
      </c>
      <c r="E118" s="237" t="s">
        <v>367</v>
      </c>
      <c r="F118" s="169" t="s">
        <v>7</v>
      </c>
      <c r="G118" s="223"/>
      <c r="H118" s="222"/>
      <c r="I118" s="221"/>
      <c r="J118" s="221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</row>
    <row r="119" spans="1:23" ht="21.75" customHeight="1" x14ac:dyDescent="0.25">
      <c r="A119" s="209" t="s">
        <v>63</v>
      </c>
      <c r="B119" s="169" t="s">
        <v>64</v>
      </c>
      <c r="C119" s="169" t="s">
        <v>138</v>
      </c>
      <c r="D119" s="43" t="s">
        <v>124</v>
      </c>
      <c r="E119" s="43" t="s">
        <v>367</v>
      </c>
      <c r="F119" s="169" t="s">
        <v>7</v>
      </c>
      <c r="G119" s="223"/>
      <c r="H119" s="169" t="s">
        <v>362</v>
      </c>
      <c r="I119" s="221"/>
      <c r="J119" s="221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</row>
    <row r="120" spans="1:23" ht="21.75" customHeight="1" x14ac:dyDescent="0.25">
      <c r="A120" s="209" t="s">
        <v>63</v>
      </c>
      <c r="B120" s="169" t="s">
        <v>64</v>
      </c>
      <c r="C120" s="169" t="s">
        <v>138</v>
      </c>
      <c r="D120" s="343" t="s">
        <v>719</v>
      </c>
      <c r="E120" s="343" t="s">
        <v>369</v>
      </c>
      <c r="F120" s="169" t="s">
        <v>7</v>
      </c>
      <c r="G120" s="223"/>
      <c r="H120" s="222" t="s">
        <v>362</v>
      </c>
      <c r="I120" s="221"/>
      <c r="J120" s="221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</row>
    <row r="121" spans="1:23" ht="21.75" customHeight="1" x14ac:dyDescent="0.25">
      <c r="A121" s="209" t="s">
        <v>63</v>
      </c>
      <c r="B121" s="169" t="s">
        <v>64</v>
      </c>
      <c r="C121" s="169" t="s">
        <v>193</v>
      </c>
      <c r="D121" s="43" t="s">
        <v>205</v>
      </c>
      <c r="E121" s="43" t="s">
        <v>386</v>
      </c>
      <c r="F121" s="169" t="s">
        <v>7</v>
      </c>
      <c r="G121" s="223"/>
      <c r="H121" s="222"/>
      <c r="I121" s="221"/>
      <c r="J121" s="221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</row>
    <row r="122" spans="1:23" ht="21.75" customHeight="1" x14ac:dyDescent="0.25">
      <c r="A122" s="209" t="s">
        <v>63</v>
      </c>
      <c r="B122" s="169" t="s">
        <v>64</v>
      </c>
      <c r="C122" s="169" t="s">
        <v>138</v>
      </c>
      <c r="D122" s="343" t="s">
        <v>720</v>
      </c>
      <c r="E122" s="69" t="s">
        <v>359</v>
      </c>
      <c r="F122" s="169" t="s">
        <v>7</v>
      </c>
      <c r="G122" s="223"/>
      <c r="H122" s="169" t="s">
        <v>362</v>
      </c>
      <c r="I122" s="224"/>
      <c r="J122" s="224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</row>
    <row r="123" spans="1:23" ht="21.75" customHeight="1" x14ac:dyDescent="0.25">
      <c r="A123" s="209" t="s">
        <v>63</v>
      </c>
      <c r="B123" s="169" t="s">
        <v>64</v>
      </c>
      <c r="C123" s="169" t="s">
        <v>138</v>
      </c>
      <c r="D123" s="43" t="s">
        <v>387</v>
      </c>
      <c r="E123" s="69" t="s">
        <v>359</v>
      </c>
      <c r="F123" s="169" t="s">
        <v>7</v>
      </c>
      <c r="G123" s="223"/>
      <c r="H123" s="222" t="s">
        <v>362</v>
      </c>
      <c r="I123" s="221"/>
      <c r="J123" s="221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</row>
    <row r="124" spans="1:23" ht="21.75" customHeight="1" x14ac:dyDescent="0.25">
      <c r="A124" s="209" t="s">
        <v>63</v>
      </c>
      <c r="B124" s="169" t="s">
        <v>64</v>
      </c>
      <c r="C124" s="169" t="s">
        <v>115</v>
      </c>
      <c r="D124" s="43" t="s">
        <v>206</v>
      </c>
      <c r="E124" s="43" t="s">
        <v>93</v>
      </c>
      <c r="F124" s="169" t="s">
        <v>4</v>
      </c>
      <c r="G124" s="169" t="s">
        <v>550</v>
      </c>
      <c r="H124" s="222"/>
      <c r="I124" s="221"/>
      <c r="J124" s="221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</row>
    <row r="125" spans="1:23" ht="21.75" customHeight="1" x14ac:dyDescent="0.25">
      <c r="A125" s="209" t="s">
        <v>63</v>
      </c>
      <c r="B125" s="169" t="s">
        <v>64</v>
      </c>
      <c r="C125" s="169" t="s">
        <v>138</v>
      </c>
      <c r="D125" s="43" t="s">
        <v>207</v>
      </c>
      <c r="E125" s="43" t="s">
        <v>361</v>
      </c>
      <c r="F125" s="169" t="s">
        <v>7</v>
      </c>
      <c r="G125" s="223"/>
      <c r="H125" s="169" t="s">
        <v>362</v>
      </c>
      <c r="I125" s="221" t="s">
        <v>613</v>
      </c>
      <c r="J125" s="221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</row>
    <row r="126" spans="1:23" ht="21.75" customHeight="1" x14ac:dyDescent="0.25">
      <c r="A126" s="209" t="s">
        <v>63</v>
      </c>
      <c r="B126" s="169" t="s">
        <v>64</v>
      </c>
      <c r="C126" s="169" t="s">
        <v>115</v>
      </c>
      <c r="D126" s="43" t="s">
        <v>208</v>
      </c>
      <c r="E126" s="43" t="s">
        <v>388</v>
      </c>
      <c r="F126" s="169" t="s">
        <v>4</v>
      </c>
      <c r="G126" s="169" t="s">
        <v>550</v>
      </c>
      <c r="H126" s="169" t="s">
        <v>362</v>
      </c>
      <c r="I126" s="221"/>
      <c r="J126" s="221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</row>
    <row r="127" spans="1:23" ht="21.75" customHeight="1" x14ac:dyDescent="0.25">
      <c r="A127" s="209" t="s">
        <v>63</v>
      </c>
      <c r="B127" s="169" t="s">
        <v>64</v>
      </c>
      <c r="C127" s="169" t="s">
        <v>138</v>
      </c>
      <c r="D127" s="43" t="s">
        <v>125</v>
      </c>
      <c r="E127" s="43" t="s">
        <v>389</v>
      </c>
      <c r="F127" s="169" t="s">
        <v>7</v>
      </c>
      <c r="G127" s="223"/>
      <c r="H127" s="222"/>
      <c r="I127" s="221"/>
      <c r="J127" s="221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</row>
    <row r="128" spans="1:23" ht="21.75" customHeight="1" x14ac:dyDescent="0.25">
      <c r="A128" s="209" t="s">
        <v>63</v>
      </c>
      <c r="B128" s="169" t="s">
        <v>64</v>
      </c>
      <c r="C128" s="169" t="s">
        <v>138</v>
      </c>
      <c r="D128" s="43" t="s">
        <v>209</v>
      </c>
      <c r="E128" s="43" t="s">
        <v>32</v>
      </c>
      <c r="F128" s="169" t="s">
        <v>6</v>
      </c>
      <c r="G128" s="223"/>
      <c r="H128" s="222"/>
      <c r="I128" s="221"/>
      <c r="J128" s="221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</row>
    <row r="129" spans="1:23" ht="21.75" customHeight="1" x14ac:dyDescent="0.25">
      <c r="A129" s="209" t="s">
        <v>63</v>
      </c>
      <c r="B129" s="169" t="s">
        <v>64</v>
      </c>
      <c r="C129" s="169" t="s">
        <v>138</v>
      </c>
      <c r="D129" s="343" t="s">
        <v>721</v>
      </c>
      <c r="E129" s="237" t="s">
        <v>92</v>
      </c>
      <c r="F129" s="169" t="s">
        <v>7</v>
      </c>
      <c r="G129" s="223"/>
      <c r="H129" s="222"/>
      <c r="I129" s="221"/>
      <c r="J129" s="221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</row>
    <row r="130" spans="1:23" ht="21.75" customHeight="1" x14ac:dyDescent="0.25">
      <c r="A130" s="209" t="s">
        <v>63</v>
      </c>
      <c r="B130" s="169" t="s">
        <v>64</v>
      </c>
      <c r="C130" s="169" t="s">
        <v>138</v>
      </c>
      <c r="D130" s="43" t="s">
        <v>210</v>
      </c>
      <c r="E130" s="43" t="s">
        <v>92</v>
      </c>
      <c r="F130" s="169" t="s">
        <v>7</v>
      </c>
      <c r="G130" s="223"/>
      <c r="H130" s="222"/>
      <c r="I130" s="221"/>
      <c r="J130" s="221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</row>
    <row r="131" spans="1:23" ht="21.75" customHeight="1" x14ac:dyDescent="0.25">
      <c r="A131" s="209" t="s">
        <v>63</v>
      </c>
      <c r="B131" s="169" t="s">
        <v>64</v>
      </c>
      <c r="C131" s="169" t="s">
        <v>138</v>
      </c>
      <c r="D131" s="43" t="s">
        <v>211</v>
      </c>
      <c r="E131" s="43" t="s">
        <v>92</v>
      </c>
      <c r="F131" s="169" t="s">
        <v>6</v>
      </c>
      <c r="G131" s="223"/>
      <c r="H131" s="222"/>
      <c r="I131" s="221"/>
      <c r="J131" s="221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</row>
    <row r="132" spans="1:23" ht="21.75" customHeight="1" x14ac:dyDescent="0.25">
      <c r="A132" s="209" t="s">
        <v>63</v>
      </c>
      <c r="B132" s="169" t="s">
        <v>64</v>
      </c>
      <c r="C132" s="169" t="s">
        <v>138</v>
      </c>
      <c r="D132" s="43" t="s">
        <v>212</v>
      </c>
      <c r="E132" s="43" t="s">
        <v>361</v>
      </c>
      <c r="F132" s="169" t="s">
        <v>7</v>
      </c>
      <c r="G132" s="223"/>
      <c r="H132" s="222" t="s">
        <v>362</v>
      </c>
      <c r="I132" s="221"/>
      <c r="J132" s="221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</row>
    <row r="133" spans="1:23" ht="21.75" customHeight="1" x14ac:dyDescent="0.25">
      <c r="A133" s="235" t="s">
        <v>63</v>
      </c>
      <c r="B133" s="236" t="s">
        <v>64</v>
      </c>
      <c r="C133" s="236" t="s">
        <v>138</v>
      </c>
      <c r="D133" s="343" t="s">
        <v>722</v>
      </c>
      <c r="E133" s="343" t="s">
        <v>723</v>
      </c>
      <c r="F133" s="236" t="s">
        <v>7</v>
      </c>
      <c r="G133" s="244"/>
      <c r="H133" s="241"/>
      <c r="I133" s="221"/>
      <c r="J133" s="221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</row>
    <row r="134" spans="1:23" ht="21.75" customHeight="1" x14ac:dyDescent="0.25">
      <c r="A134" s="235" t="s">
        <v>63</v>
      </c>
      <c r="B134" s="236" t="s">
        <v>64</v>
      </c>
      <c r="C134" s="236" t="s">
        <v>138</v>
      </c>
      <c r="D134" s="343" t="s">
        <v>724</v>
      </c>
      <c r="E134" s="343" t="s">
        <v>723</v>
      </c>
      <c r="F134" s="394" t="s">
        <v>7</v>
      </c>
      <c r="G134" s="244"/>
      <c r="H134" s="241"/>
      <c r="I134" s="221"/>
      <c r="J134" s="221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</row>
    <row r="135" spans="1:23" ht="21.75" customHeight="1" x14ac:dyDescent="0.25">
      <c r="A135" s="235" t="s">
        <v>63</v>
      </c>
      <c r="B135" s="236" t="s">
        <v>64</v>
      </c>
      <c r="C135" s="236" t="s">
        <v>138</v>
      </c>
      <c r="D135" s="343" t="s">
        <v>725</v>
      </c>
      <c r="E135" s="343" t="s">
        <v>726</v>
      </c>
      <c r="F135" s="394" t="s">
        <v>6</v>
      </c>
      <c r="G135" s="244"/>
      <c r="H135" s="241"/>
      <c r="I135" s="221"/>
      <c r="J135" s="221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</row>
    <row r="136" spans="1:23" ht="21.75" customHeight="1" x14ac:dyDescent="0.25">
      <c r="A136" s="209" t="s">
        <v>63</v>
      </c>
      <c r="B136" s="169" t="s">
        <v>64</v>
      </c>
      <c r="C136" s="169" t="s">
        <v>138</v>
      </c>
      <c r="D136" s="343" t="s">
        <v>727</v>
      </c>
      <c r="E136" s="237" t="s">
        <v>92</v>
      </c>
      <c r="F136" s="169" t="s">
        <v>6</v>
      </c>
      <c r="G136" s="223"/>
      <c r="H136" s="169" t="s">
        <v>362</v>
      </c>
      <c r="I136" s="221"/>
      <c r="J136" s="221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</row>
    <row r="137" spans="1:23" ht="21.75" customHeight="1" x14ac:dyDescent="0.25">
      <c r="A137" s="209" t="s">
        <v>63</v>
      </c>
      <c r="B137" s="169" t="s">
        <v>64</v>
      </c>
      <c r="C137" s="169" t="s">
        <v>138</v>
      </c>
      <c r="D137" s="343" t="s">
        <v>728</v>
      </c>
      <c r="E137" s="43" t="s">
        <v>361</v>
      </c>
      <c r="F137" s="169" t="s">
        <v>7</v>
      </c>
      <c r="G137" s="223"/>
      <c r="H137" s="222"/>
      <c r="I137" s="221"/>
      <c r="J137" s="221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</row>
    <row r="138" spans="1:23" ht="21.75" customHeight="1" x14ac:dyDescent="0.25">
      <c r="A138" s="209" t="s">
        <v>63</v>
      </c>
      <c r="B138" s="169" t="s">
        <v>64</v>
      </c>
      <c r="C138" s="169" t="s">
        <v>138</v>
      </c>
      <c r="D138" s="343" t="s">
        <v>729</v>
      </c>
      <c r="E138" s="43" t="s">
        <v>361</v>
      </c>
      <c r="F138" s="169" t="s">
        <v>7</v>
      </c>
      <c r="G138" s="223"/>
      <c r="H138" s="222" t="s">
        <v>362</v>
      </c>
      <c r="I138" s="221"/>
      <c r="J138" s="221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</row>
    <row r="139" spans="1:23" ht="21.75" customHeight="1" x14ac:dyDescent="0.25">
      <c r="A139" s="209" t="s">
        <v>63</v>
      </c>
      <c r="B139" s="169" t="s">
        <v>64</v>
      </c>
      <c r="C139" s="169" t="s">
        <v>138</v>
      </c>
      <c r="D139" s="343" t="s">
        <v>730</v>
      </c>
      <c r="E139" s="43" t="s">
        <v>404</v>
      </c>
      <c r="F139" s="169" t="s">
        <v>7</v>
      </c>
      <c r="G139" s="223"/>
      <c r="H139" s="222"/>
      <c r="I139" s="221"/>
      <c r="J139" s="221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</row>
    <row r="140" spans="1:23" ht="21.75" customHeight="1" thickBot="1" x14ac:dyDescent="0.3">
      <c r="A140" s="335" t="s">
        <v>63</v>
      </c>
      <c r="B140" s="173" t="s">
        <v>64</v>
      </c>
      <c r="C140" s="173" t="s">
        <v>138</v>
      </c>
      <c r="D140" s="55" t="s">
        <v>407</v>
      </c>
      <c r="E140" s="55" t="s">
        <v>408</v>
      </c>
      <c r="F140" s="173" t="s">
        <v>6</v>
      </c>
      <c r="G140" s="230"/>
      <c r="H140" s="231"/>
      <c r="I140" s="232"/>
      <c r="J140" s="232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</row>
    <row r="141" spans="1:23" ht="21.75" customHeight="1" x14ac:dyDescent="0.25">
      <c r="A141" s="349" t="s">
        <v>65</v>
      </c>
      <c r="B141" s="350" t="s">
        <v>66</v>
      </c>
      <c r="C141" s="350" t="s">
        <v>138</v>
      </c>
      <c r="D141" s="344" t="s">
        <v>731</v>
      </c>
      <c r="E141" s="345" t="s">
        <v>213</v>
      </c>
      <c r="F141" s="350" t="s">
        <v>6</v>
      </c>
      <c r="G141" s="350"/>
      <c r="H141" s="350" t="s">
        <v>362</v>
      </c>
      <c r="I141" s="369" t="s">
        <v>613</v>
      </c>
      <c r="J141" s="369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</row>
    <row r="142" spans="1:23" ht="21.75" customHeight="1" x14ac:dyDescent="0.25">
      <c r="A142" s="235" t="s">
        <v>65</v>
      </c>
      <c r="B142" s="236" t="s">
        <v>66</v>
      </c>
      <c r="C142" s="236" t="s">
        <v>138</v>
      </c>
      <c r="D142" s="343" t="s">
        <v>732</v>
      </c>
      <c r="E142" s="237" t="s">
        <v>369</v>
      </c>
      <c r="F142" s="236" t="s">
        <v>6</v>
      </c>
      <c r="G142" s="244"/>
      <c r="H142" s="236" t="s">
        <v>362</v>
      </c>
      <c r="I142" s="242" t="s">
        <v>613</v>
      </c>
      <c r="J142" s="242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</row>
    <row r="143" spans="1:23" ht="21.75" customHeight="1" thickBot="1" x14ac:dyDescent="0.3">
      <c r="A143" s="362" t="s">
        <v>65</v>
      </c>
      <c r="B143" s="363" t="s">
        <v>66</v>
      </c>
      <c r="C143" s="371" t="s">
        <v>138</v>
      </c>
      <c r="D143" s="370" t="s">
        <v>732</v>
      </c>
      <c r="E143" s="370" t="s">
        <v>733</v>
      </c>
      <c r="F143" s="371" t="s">
        <v>7</v>
      </c>
      <c r="G143" s="371"/>
      <c r="H143" s="371" t="s">
        <v>362</v>
      </c>
      <c r="I143" s="372"/>
      <c r="J143" s="372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</row>
    <row r="144" spans="1:23" ht="21.75" customHeight="1" x14ac:dyDescent="0.25">
      <c r="A144" s="373" t="s">
        <v>69</v>
      </c>
      <c r="B144" s="168" t="s">
        <v>10</v>
      </c>
      <c r="C144" s="168" t="s">
        <v>138</v>
      </c>
      <c r="D144" s="49" t="s">
        <v>214</v>
      </c>
      <c r="E144" s="49" t="s">
        <v>33</v>
      </c>
      <c r="F144" s="168" t="s">
        <v>7</v>
      </c>
      <c r="G144" s="360"/>
      <c r="H144" s="374" t="s">
        <v>362</v>
      </c>
      <c r="I144" s="375" t="s">
        <v>613</v>
      </c>
      <c r="J144" s="375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</row>
    <row r="145" spans="1:23" ht="21.75" customHeight="1" x14ac:dyDescent="0.25">
      <c r="A145" s="215" t="s">
        <v>69</v>
      </c>
      <c r="B145" s="169" t="s">
        <v>10</v>
      </c>
      <c r="C145" s="169" t="s">
        <v>138</v>
      </c>
      <c r="D145" s="337" t="s">
        <v>215</v>
      </c>
      <c r="E145" s="101" t="s">
        <v>369</v>
      </c>
      <c r="F145" s="169" t="s">
        <v>7</v>
      </c>
      <c r="G145" s="223"/>
      <c r="H145" s="229" t="s">
        <v>362</v>
      </c>
      <c r="I145" s="221" t="s">
        <v>613</v>
      </c>
      <c r="J145" s="221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</row>
    <row r="146" spans="1:23" ht="21.75" customHeight="1" x14ac:dyDescent="0.25">
      <c r="A146" s="215" t="s">
        <v>69</v>
      </c>
      <c r="B146" s="169" t="s">
        <v>10</v>
      </c>
      <c r="C146" s="169" t="s">
        <v>138</v>
      </c>
      <c r="D146" s="43" t="s">
        <v>216</v>
      </c>
      <c r="E146" s="101" t="s">
        <v>369</v>
      </c>
      <c r="F146" s="169" t="s">
        <v>6</v>
      </c>
      <c r="G146" s="223"/>
      <c r="H146" s="229" t="s">
        <v>362</v>
      </c>
      <c r="I146" s="221" t="s">
        <v>613</v>
      </c>
      <c r="J146" s="221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</row>
    <row r="147" spans="1:23" ht="21.75" customHeight="1" x14ac:dyDescent="0.25">
      <c r="A147" s="215" t="s">
        <v>69</v>
      </c>
      <c r="B147" s="169" t="s">
        <v>10</v>
      </c>
      <c r="C147" s="169" t="s">
        <v>138</v>
      </c>
      <c r="D147" s="337" t="s">
        <v>734</v>
      </c>
      <c r="E147" s="101" t="s">
        <v>369</v>
      </c>
      <c r="F147" s="169" t="s">
        <v>7</v>
      </c>
      <c r="G147" s="223"/>
      <c r="H147" s="229" t="s">
        <v>362</v>
      </c>
      <c r="I147" s="221" t="s">
        <v>613</v>
      </c>
      <c r="J147" s="221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</row>
    <row r="148" spans="1:23" ht="21.75" customHeight="1" x14ac:dyDescent="0.25">
      <c r="A148" s="215" t="s">
        <v>69</v>
      </c>
      <c r="B148" s="169" t="s">
        <v>10</v>
      </c>
      <c r="C148" s="169" t="s">
        <v>138</v>
      </c>
      <c r="D148" s="43" t="s">
        <v>217</v>
      </c>
      <c r="E148" s="101" t="s">
        <v>390</v>
      </c>
      <c r="F148" s="169" t="s">
        <v>7</v>
      </c>
      <c r="G148" s="223"/>
      <c r="H148" s="229" t="s">
        <v>362</v>
      </c>
      <c r="I148" s="221" t="s">
        <v>613</v>
      </c>
      <c r="J148" s="221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</row>
    <row r="149" spans="1:23" ht="21.75" customHeight="1" x14ac:dyDescent="0.25">
      <c r="A149" s="215" t="s">
        <v>69</v>
      </c>
      <c r="B149" s="169" t="s">
        <v>10</v>
      </c>
      <c r="C149" s="169" t="s">
        <v>138</v>
      </c>
      <c r="D149" s="343" t="s">
        <v>735</v>
      </c>
      <c r="E149" s="101" t="s">
        <v>369</v>
      </c>
      <c r="F149" s="169" t="s">
        <v>7</v>
      </c>
      <c r="G149" s="223"/>
      <c r="H149" s="229" t="s">
        <v>362</v>
      </c>
      <c r="I149" s="221" t="s">
        <v>613</v>
      </c>
      <c r="J149" s="221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</row>
    <row r="150" spans="1:23" ht="21.75" customHeight="1" x14ac:dyDescent="0.25">
      <c r="A150" s="215" t="s">
        <v>69</v>
      </c>
      <c r="B150" s="169" t="s">
        <v>10</v>
      </c>
      <c r="C150" s="169" t="s">
        <v>138</v>
      </c>
      <c r="D150" s="43" t="s">
        <v>218</v>
      </c>
      <c r="E150" s="43" t="s">
        <v>390</v>
      </c>
      <c r="F150" s="169" t="s">
        <v>7</v>
      </c>
      <c r="G150" s="223"/>
      <c r="H150" s="229" t="s">
        <v>362</v>
      </c>
      <c r="I150" s="221" t="s">
        <v>613</v>
      </c>
      <c r="J150" s="221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</row>
    <row r="151" spans="1:23" ht="21.75" customHeight="1" x14ac:dyDescent="0.25">
      <c r="A151" s="215" t="s">
        <v>69</v>
      </c>
      <c r="B151" s="169" t="s">
        <v>10</v>
      </c>
      <c r="C151" s="169" t="s">
        <v>138</v>
      </c>
      <c r="D151" s="43" t="s">
        <v>219</v>
      </c>
      <c r="E151" s="101" t="s">
        <v>390</v>
      </c>
      <c r="F151" s="169" t="s">
        <v>7</v>
      </c>
      <c r="G151" s="223"/>
      <c r="H151" s="229" t="s">
        <v>362</v>
      </c>
      <c r="I151" s="221" t="s">
        <v>613</v>
      </c>
      <c r="J151" s="221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</row>
    <row r="152" spans="1:23" ht="21.75" customHeight="1" x14ac:dyDescent="0.25">
      <c r="A152" s="215" t="s">
        <v>69</v>
      </c>
      <c r="B152" s="169" t="s">
        <v>10</v>
      </c>
      <c r="C152" s="169" t="s">
        <v>138</v>
      </c>
      <c r="D152" s="237" t="s">
        <v>220</v>
      </c>
      <c r="E152" s="237" t="s">
        <v>33</v>
      </c>
      <c r="F152" s="169" t="s">
        <v>7</v>
      </c>
      <c r="G152" s="223"/>
      <c r="H152" s="229" t="s">
        <v>362</v>
      </c>
      <c r="I152" s="221" t="s">
        <v>613</v>
      </c>
      <c r="J152" s="221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</row>
    <row r="153" spans="1:23" ht="21.75" customHeight="1" x14ac:dyDescent="0.25">
      <c r="A153" s="346" t="s">
        <v>69</v>
      </c>
      <c r="B153" s="336" t="s">
        <v>10</v>
      </c>
      <c r="C153" s="336" t="s">
        <v>138</v>
      </c>
      <c r="D153" s="343" t="s">
        <v>736</v>
      </c>
      <c r="E153" s="337" t="s">
        <v>369</v>
      </c>
      <c r="F153" s="336" t="s">
        <v>7</v>
      </c>
      <c r="G153" s="223"/>
      <c r="H153" s="229" t="s">
        <v>362</v>
      </c>
      <c r="I153" s="221" t="s">
        <v>613</v>
      </c>
      <c r="J153" s="221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</row>
    <row r="154" spans="1:23" ht="21.75" customHeight="1" x14ac:dyDescent="0.25">
      <c r="A154" s="346" t="s">
        <v>69</v>
      </c>
      <c r="B154" s="336" t="s">
        <v>10</v>
      </c>
      <c r="C154" s="336" t="s">
        <v>138</v>
      </c>
      <c r="D154" s="343" t="s">
        <v>737</v>
      </c>
      <c r="E154" s="337" t="s">
        <v>369</v>
      </c>
      <c r="F154" s="336" t="s">
        <v>7</v>
      </c>
      <c r="G154" s="223"/>
      <c r="H154" s="229" t="s">
        <v>362</v>
      </c>
      <c r="I154" s="221" t="s">
        <v>613</v>
      </c>
      <c r="J154" s="221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</row>
    <row r="155" spans="1:23" ht="21.75" customHeight="1" x14ac:dyDescent="0.25">
      <c r="A155" s="216" t="s">
        <v>69</v>
      </c>
      <c r="B155" s="171" t="s">
        <v>10</v>
      </c>
      <c r="C155" s="171" t="s">
        <v>138</v>
      </c>
      <c r="D155" s="343" t="s">
        <v>738</v>
      </c>
      <c r="E155" s="101" t="s">
        <v>369</v>
      </c>
      <c r="F155" s="171" t="s">
        <v>7</v>
      </c>
      <c r="G155" s="223"/>
      <c r="H155" s="171" t="s">
        <v>362</v>
      </c>
      <c r="I155" s="221" t="s">
        <v>613</v>
      </c>
      <c r="J155" s="221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</row>
    <row r="156" spans="1:23" ht="21.75" customHeight="1" thickBot="1" x14ac:dyDescent="0.3">
      <c r="A156" s="253" t="s">
        <v>69</v>
      </c>
      <c r="B156" s="376" t="s">
        <v>10</v>
      </c>
      <c r="C156" s="376" t="s">
        <v>138</v>
      </c>
      <c r="D156" s="107" t="s">
        <v>622</v>
      </c>
      <c r="E156" s="107" t="s">
        <v>369</v>
      </c>
      <c r="F156" s="376" t="s">
        <v>7</v>
      </c>
      <c r="G156" s="230"/>
      <c r="H156" s="376" t="s">
        <v>362</v>
      </c>
      <c r="I156" s="232" t="s">
        <v>613</v>
      </c>
      <c r="J156" s="232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</row>
    <row r="157" spans="1:23" ht="21.75" customHeight="1" x14ac:dyDescent="0.25">
      <c r="A157" s="373" t="s">
        <v>70</v>
      </c>
      <c r="B157" s="168" t="s">
        <v>71</v>
      </c>
      <c r="C157" s="168" t="s">
        <v>138</v>
      </c>
      <c r="D157" s="49" t="s">
        <v>221</v>
      </c>
      <c r="E157" s="49" t="s">
        <v>369</v>
      </c>
      <c r="F157" s="168" t="s">
        <v>7</v>
      </c>
      <c r="G157" s="360"/>
      <c r="H157" s="220"/>
      <c r="I157" s="361"/>
      <c r="J157" s="361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</row>
    <row r="158" spans="1:23" ht="21.75" customHeight="1" x14ac:dyDescent="0.25">
      <c r="A158" s="215" t="s">
        <v>70</v>
      </c>
      <c r="B158" s="169" t="s">
        <v>71</v>
      </c>
      <c r="C158" s="169" t="s">
        <v>138</v>
      </c>
      <c r="D158" s="43" t="s">
        <v>222</v>
      </c>
      <c r="E158" s="43" t="s">
        <v>369</v>
      </c>
      <c r="F158" s="169" t="s">
        <v>7</v>
      </c>
      <c r="G158" s="223"/>
      <c r="H158" s="222"/>
      <c r="I158" s="221"/>
      <c r="J158" s="221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</row>
    <row r="159" spans="1:23" ht="21.75" customHeight="1" x14ac:dyDescent="0.25">
      <c r="A159" s="215" t="s">
        <v>70</v>
      </c>
      <c r="B159" s="169" t="s">
        <v>71</v>
      </c>
      <c r="C159" s="169" t="s">
        <v>138</v>
      </c>
      <c r="D159" s="43" t="s">
        <v>223</v>
      </c>
      <c r="E159" s="43" t="s">
        <v>359</v>
      </c>
      <c r="F159" s="169" t="s">
        <v>7</v>
      </c>
      <c r="G159" s="223"/>
      <c r="H159" s="222"/>
      <c r="I159" s="221"/>
      <c r="J159" s="221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</row>
    <row r="160" spans="1:23" ht="21.75" customHeight="1" x14ac:dyDescent="0.25">
      <c r="A160" s="215" t="s">
        <v>72</v>
      </c>
      <c r="B160" s="169" t="s">
        <v>73</v>
      </c>
      <c r="C160" s="169" t="s">
        <v>115</v>
      </c>
      <c r="D160" s="43" t="s">
        <v>224</v>
      </c>
      <c r="E160" s="43" t="s">
        <v>225</v>
      </c>
      <c r="F160" s="169" t="s">
        <v>4</v>
      </c>
      <c r="G160" s="169" t="s">
        <v>550</v>
      </c>
      <c r="H160" s="222"/>
      <c r="I160" s="221"/>
      <c r="J160" s="221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</row>
    <row r="161" spans="1:23" ht="21.75" customHeight="1" x14ac:dyDescent="0.25">
      <c r="A161" s="215" t="s">
        <v>72</v>
      </c>
      <c r="B161" s="169" t="s">
        <v>73</v>
      </c>
      <c r="C161" s="169" t="s">
        <v>115</v>
      </c>
      <c r="D161" s="43" t="s">
        <v>226</v>
      </c>
      <c r="E161" s="43" t="s">
        <v>225</v>
      </c>
      <c r="F161" s="169" t="s">
        <v>7</v>
      </c>
      <c r="G161" s="223"/>
      <c r="H161" s="222"/>
      <c r="I161" s="221"/>
      <c r="J161" s="221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</row>
    <row r="162" spans="1:23" ht="21.75" customHeight="1" x14ac:dyDescent="0.25">
      <c r="A162" s="215" t="s">
        <v>74</v>
      </c>
      <c r="B162" s="169" t="s">
        <v>111</v>
      </c>
      <c r="C162" s="169" t="s">
        <v>138</v>
      </c>
      <c r="D162" s="43" t="s">
        <v>34</v>
      </c>
      <c r="E162" s="43" t="s">
        <v>94</v>
      </c>
      <c r="F162" s="169" t="s">
        <v>7</v>
      </c>
      <c r="G162" s="223"/>
      <c r="H162" s="222"/>
      <c r="I162" s="221"/>
      <c r="J162" s="221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</row>
    <row r="163" spans="1:23" ht="21.75" customHeight="1" thickBot="1" x14ac:dyDescent="0.3">
      <c r="A163" s="217" t="s">
        <v>74</v>
      </c>
      <c r="B163" s="173" t="s">
        <v>111</v>
      </c>
      <c r="C163" s="173" t="s">
        <v>115</v>
      </c>
      <c r="D163" s="55" t="s">
        <v>227</v>
      </c>
      <c r="E163" s="55" t="s">
        <v>384</v>
      </c>
      <c r="F163" s="173" t="s">
        <v>7</v>
      </c>
      <c r="G163" s="230"/>
      <c r="H163" s="231"/>
      <c r="I163" s="232"/>
      <c r="J163" s="232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</row>
    <row r="164" spans="1:23" ht="21.75" customHeight="1" x14ac:dyDescent="0.25">
      <c r="A164" s="377" t="s">
        <v>76</v>
      </c>
      <c r="B164" s="378" t="s">
        <v>21</v>
      </c>
      <c r="C164" s="379" t="s">
        <v>138</v>
      </c>
      <c r="D164" s="380" t="s">
        <v>687</v>
      </c>
      <c r="E164" s="342"/>
      <c r="F164" s="378" t="s">
        <v>6</v>
      </c>
      <c r="G164" s="381"/>
      <c r="H164" s="382" t="s">
        <v>362</v>
      </c>
      <c r="I164" s="383"/>
      <c r="J164" s="383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</row>
    <row r="165" spans="1:23" ht="21.75" customHeight="1" thickBot="1" x14ac:dyDescent="0.3">
      <c r="A165" s="386" t="s">
        <v>76</v>
      </c>
      <c r="B165" s="387" t="s">
        <v>21</v>
      </c>
      <c r="C165" s="363" t="s">
        <v>138</v>
      </c>
      <c r="D165" s="388" t="s">
        <v>687</v>
      </c>
      <c r="E165" s="364"/>
      <c r="F165" s="387" t="s">
        <v>6</v>
      </c>
      <c r="G165" s="389"/>
      <c r="H165" s="365" t="s">
        <v>362</v>
      </c>
      <c r="I165" s="366"/>
      <c r="J165" s="366"/>
      <c r="K165" s="38"/>
      <c r="L165" s="384" t="s">
        <v>739</v>
      </c>
      <c r="M165" s="384" t="s">
        <v>740</v>
      </c>
      <c r="N165" s="385" t="s">
        <v>6</v>
      </c>
      <c r="O165" s="38"/>
      <c r="P165" s="38"/>
      <c r="Q165" s="38"/>
      <c r="R165" s="38"/>
      <c r="S165" s="38"/>
      <c r="T165" s="38"/>
      <c r="U165" s="38"/>
      <c r="V165" s="38"/>
      <c r="W165" s="38"/>
    </row>
    <row r="166" spans="1:23" ht="21.75" customHeight="1" thickBot="1" x14ac:dyDescent="0.3">
      <c r="A166" s="390" t="s">
        <v>78</v>
      </c>
      <c r="B166" s="261" t="s">
        <v>79</v>
      </c>
      <c r="C166" s="261" t="s">
        <v>138</v>
      </c>
      <c r="D166" s="347" t="s">
        <v>79</v>
      </c>
      <c r="E166" s="312" t="s">
        <v>391</v>
      </c>
      <c r="F166" s="261" t="s">
        <v>7</v>
      </c>
      <c r="G166" s="391"/>
      <c r="H166" s="392" t="s">
        <v>362</v>
      </c>
      <c r="I166" s="393" t="s">
        <v>613</v>
      </c>
      <c r="J166" s="393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</row>
    <row r="167" spans="1:23" ht="21.75" customHeight="1" x14ac:dyDescent="0.25">
      <c r="A167" s="373" t="s">
        <v>80</v>
      </c>
      <c r="B167" s="168" t="s">
        <v>81</v>
      </c>
      <c r="C167" s="168" t="s">
        <v>138</v>
      </c>
      <c r="D167" s="49" t="s">
        <v>228</v>
      </c>
      <c r="E167" s="49" t="s">
        <v>359</v>
      </c>
      <c r="F167" s="168" t="s">
        <v>7</v>
      </c>
      <c r="G167" s="360"/>
      <c r="H167" s="220" t="s">
        <v>362</v>
      </c>
      <c r="I167" s="361"/>
      <c r="J167" s="361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</row>
    <row r="168" spans="1:23" ht="21.75" customHeight="1" x14ac:dyDescent="0.25">
      <c r="A168" s="215" t="s">
        <v>80</v>
      </c>
      <c r="B168" s="169" t="s">
        <v>81</v>
      </c>
      <c r="C168" s="169" t="s">
        <v>138</v>
      </c>
      <c r="D168" s="43" t="s">
        <v>229</v>
      </c>
      <c r="E168" s="43" t="s">
        <v>359</v>
      </c>
      <c r="F168" s="169" t="s">
        <v>6</v>
      </c>
      <c r="G168" s="223"/>
      <c r="H168" s="169" t="s">
        <v>362</v>
      </c>
      <c r="I168" s="224"/>
      <c r="J168" s="224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</row>
    <row r="169" spans="1:23" ht="21.75" customHeight="1" x14ac:dyDescent="0.25">
      <c r="A169" s="215" t="s">
        <v>80</v>
      </c>
      <c r="B169" s="169" t="s">
        <v>81</v>
      </c>
      <c r="C169" s="169" t="s">
        <v>138</v>
      </c>
      <c r="D169" s="43" t="s">
        <v>230</v>
      </c>
      <c r="E169" s="43" t="s">
        <v>359</v>
      </c>
      <c r="F169" s="169" t="s">
        <v>6</v>
      </c>
      <c r="G169" s="223"/>
      <c r="H169" s="222" t="s">
        <v>362</v>
      </c>
      <c r="I169" s="221"/>
      <c r="J169" s="221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</row>
    <row r="170" spans="1:23" ht="21.75" customHeight="1" thickBot="1" x14ac:dyDescent="0.3">
      <c r="A170" s="217" t="s">
        <v>80</v>
      </c>
      <c r="B170" s="173" t="s">
        <v>81</v>
      </c>
      <c r="C170" s="173" t="s">
        <v>138</v>
      </c>
      <c r="D170" s="55" t="s">
        <v>405</v>
      </c>
      <c r="E170" s="55" t="s">
        <v>406</v>
      </c>
      <c r="F170" s="173" t="s">
        <v>7</v>
      </c>
      <c r="G170" s="230"/>
      <c r="H170" s="173" t="s">
        <v>362</v>
      </c>
      <c r="I170" s="232"/>
      <c r="J170" s="232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</row>
    <row r="171" spans="1:23" ht="21.75" customHeight="1" x14ac:dyDescent="0.25">
      <c r="A171" s="373" t="s">
        <v>82</v>
      </c>
      <c r="B171" s="168" t="s">
        <v>83</v>
      </c>
      <c r="C171" s="168" t="s">
        <v>138</v>
      </c>
      <c r="D171" s="49" t="s">
        <v>231</v>
      </c>
      <c r="E171" s="49" t="s">
        <v>136</v>
      </c>
      <c r="F171" s="168" t="s">
        <v>7</v>
      </c>
      <c r="G171" s="360"/>
      <c r="H171" s="220"/>
      <c r="I171" s="361"/>
      <c r="J171" s="361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</row>
    <row r="172" spans="1:23" ht="21.75" customHeight="1" x14ac:dyDescent="0.25">
      <c r="A172" s="215" t="s">
        <v>82</v>
      </c>
      <c r="B172" s="169" t="s">
        <v>83</v>
      </c>
      <c r="C172" s="169" t="s">
        <v>138</v>
      </c>
      <c r="D172" s="43" t="s">
        <v>232</v>
      </c>
      <c r="E172" s="43" t="s">
        <v>392</v>
      </c>
      <c r="F172" s="169" t="s">
        <v>7</v>
      </c>
      <c r="G172" s="223"/>
      <c r="H172" s="222"/>
      <c r="I172" s="221"/>
      <c r="J172" s="221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</row>
    <row r="173" spans="1:23" ht="21.75" customHeight="1" x14ac:dyDescent="0.25">
      <c r="A173" s="215" t="s">
        <v>82</v>
      </c>
      <c r="B173" s="169" t="s">
        <v>83</v>
      </c>
      <c r="C173" s="169" t="s">
        <v>138</v>
      </c>
      <c r="D173" s="43" t="s">
        <v>233</v>
      </c>
      <c r="E173" s="43" t="s">
        <v>137</v>
      </c>
      <c r="F173" s="169" t="s">
        <v>7</v>
      </c>
      <c r="G173" s="223"/>
      <c r="H173" s="222"/>
      <c r="I173" s="221"/>
      <c r="J173" s="221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</row>
    <row r="174" spans="1:23" ht="21.75" customHeight="1" x14ac:dyDescent="0.25">
      <c r="A174" s="215" t="s">
        <v>82</v>
      </c>
      <c r="B174" s="169" t="s">
        <v>83</v>
      </c>
      <c r="C174" s="169" t="s">
        <v>138</v>
      </c>
      <c r="D174" s="43" t="s">
        <v>234</v>
      </c>
      <c r="E174" s="43" t="s">
        <v>137</v>
      </c>
      <c r="F174" s="169" t="s">
        <v>7</v>
      </c>
      <c r="G174" s="223"/>
      <c r="H174" s="222"/>
      <c r="I174" s="221"/>
      <c r="J174" s="221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</row>
    <row r="175" spans="1:23" ht="21.75" customHeight="1" x14ac:dyDescent="0.25">
      <c r="A175" s="215" t="s">
        <v>82</v>
      </c>
      <c r="B175" s="169" t="s">
        <v>83</v>
      </c>
      <c r="C175" s="169" t="s">
        <v>138</v>
      </c>
      <c r="D175" s="43" t="s">
        <v>235</v>
      </c>
      <c r="E175" s="43" t="s">
        <v>137</v>
      </c>
      <c r="F175" s="169" t="s">
        <v>7</v>
      </c>
      <c r="G175" s="223"/>
      <c r="H175" s="222"/>
      <c r="I175" s="221"/>
      <c r="J175" s="221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</row>
    <row r="176" spans="1:23" ht="21.75" customHeight="1" x14ac:dyDescent="0.25">
      <c r="A176" s="215" t="s">
        <v>82</v>
      </c>
      <c r="B176" s="169" t="s">
        <v>83</v>
      </c>
      <c r="C176" s="169" t="s">
        <v>138</v>
      </c>
      <c r="D176" s="43" t="s">
        <v>236</v>
      </c>
      <c r="E176" s="43" t="s">
        <v>136</v>
      </c>
      <c r="F176" s="169" t="s">
        <v>7</v>
      </c>
      <c r="G176" s="223"/>
      <c r="H176" s="222" t="s">
        <v>362</v>
      </c>
      <c r="I176" s="221"/>
      <c r="J176" s="221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</row>
    <row r="177" spans="1:23" ht="21.75" customHeight="1" x14ac:dyDescent="0.25">
      <c r="A177" s="215" t="s">
        <v>82</v>
      </c>
      <c r="B177" s="169" t="s">
        <v>83</v>
      </c>
      <c r="C177" s="169" t="s">
        <v>138</v>
      </c>
      <c r="D177" s="43" t="s">
        <v>0</v>
      </c>
      <c r="E177" s="43" t="s">
        <v>136</v>
      </c>
      <c r="F177" s="169" t="s">
        <v>6</v>
      </c>
      <c r="G177" s="223"/>
      <c r="H177" s="169" t="s">
        <v>362</v>
      </c>
      <c r="I177" s="224"/>
      <c r="J177" s="224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</row>
    <row r="178" spans="1:23" ht="21.75" customHeight="1" x14ac:dyDescent="0.25">
      <c r="A178" s="215" t="s">
        <v>82</v>
      </c>
      <c r="B178" s="169" t="s">
        <v>83</v>
      </c>
      <c r="C178" s="169" t="s">
        <v>138</v>
      </c>
      <c r="D178" s="237" t="s">
        <v>237</v>
      </c>
      <c r="E178" s="43" t="s">
        <v>136</v>
      </c>
      <c r="F178" s="336" t="s">
        <v>7</v>
      </c>
      <c r="G178" s="169" t="s">
        <v>550</v>
      </c>
      <c r="H178" s="222" t="s">
        <v>362</v>
      </c>
      <c r="I178" s="221" t="s">
        <v>613</v>
      </c>
      <c r="J178" s="221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</row>
    <row r="179" spans="1:23" ht="21.75" customHeight="1" x14ac:dyDescent="0.25">
      <c r="A179" s="346" t="s">
        <v>82</v>
      </c>
      <c r="B179" s="169" t="s">
        <v>83</v>
      </c>
      <c r="C179" s="169" t="s">
        <v>138</v>
      </c>
      <c r="D179" s="43" t="s">
        <v>22</v>
      </c>
      <c r="E179" s="43" t="s">
        <v>136</v>
      </c>
      <c r="F179" s="169" t="s">
        <v>4</v>
      </c>
      <c r="G179" s="169"/>
      <c r="H179" s="222"/>
      <c r="I179" s="221"/>
      <c r="J179" s="221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</row>
    <row r="180" spans="1:23" ht="21.75" customHeight="1" thickBot="1" x14ac:dyDescent="0.3">
      <c r="A180" s="217" t="s">
        <v>82</v>
      </c>
      <c r="B180" s="173" t="s">
        <v>83</v>
      </c>
      <c r="C180" s="173" t="s">
        <v>138</v>
      </c>
      <c r="D180" s="55" t="s">
        <v>237</v>
      </c>
      <c r="E180" s="55" t="s">
        <v>137</v>
      </c>
      <c r="F180" s="173" t="s">
        <v>7</v>
      </c>
      <c r="G180" s="230"/>
      <c r="H180" s="231"/>
      <c r="I180" s="232"/>
      <c r="J180" s="232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</row>
    <row r="181" spans="1:23" ht="21.75" customHeight="1" x14ac:dyDescent="0.25">
      <c r="A181" s="373" t="s">
        <v>84</v>
      </c>
      <c r="B181" s="168" t="s">
        <v>112</v>
      </c>
      <c r="C181" s="168" t="s">
        <v>138</v>
      </c>
      <c r="D181" s="49" t="s">
        <v>238</v>
      </c>
      <c r="E181" s="49" t="s">
        <v>361</v>
      </c>
      <c r="F181" s="168" t="s">
        <v>7</v>
      </c>
      <c r="G181" s="360"/>
      <c r="H181" s="220"/>
      <c r="I181" s="361"/>
      <c r="J181" s="361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</row>
    <row r="182" spans="1:23" ht="21.75" customHeight="1" thickBot="1" x14ac:dyDescent="0.3">
      <c r="A182" s="217" t="s">
        <v>84</v>
      </c>
      <c r="B182" s="173" t="s">
        <v>112</v>
      </c>
      <c r="C182" s="173" t="s">
        <v>138</v>
      </c>
      <c r="D182" s="55" t="s">
        <v>239</v>
      </c>
      <c r="E182" s="55" t="s">
        <v>361</v>
      </c>
      <c r="F182" s="173" t="s">
        <v>7</v>
      </c>
      <c r="G182" s="230"/>
      <c r="H182" s="231"/>
      <c r="I182" s="232"/>
      <c r="J182" s="232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</row>
    <row r="183" spans="1:23" ht="21.75" customHeight="1" x14ac:dyDescent="0.25">
      <c r="A183" s="368" t="s">
        <v>86</v>
      </c>
      <c r="B183" s="273" t="s">
        <v>87</v>
      </c>
      <c r="C183" s="273" t="s">
        <v>138</v>
      </c>
      <c r="D183" s="274" t="s">
        <v>240</v>
      </c>
      <c r="E183" s="274" t="s">
        <v>393</v>
      </c>
      <c r="F183" s="273" t="s">
        <v>7</v>
      </c>
      <c r="G183" s="357"/>
      <c r="H183" s="273" t="s">
        <v>362</v>
      </c>
      <c r="I183" s="359"/>
      <c r="J183" s="359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</row>
    <row r="184" spans="1:23" ht="21.75" customHeight="1" x14ac:dyDescent="0.25">
      <c r="A184" s="215" t="s">
        <v>86</v>
      </c>
      <c r="B184" s="169" t="s">
        <v>87</v>
      </c>
      <c r="C184" s="169" t="s">
        <v>138</v>
      </c>
      <c r="D184" s="341" t="s">
        <v>741</v>
      </c>
      <c r="E184" s="237" t="s">
        <v>393</v>
      </c>
      <c r="F184" s="169" t="s">
        <v>7</v>
      </c>
      <c r="G184" s="357"/>
      <c r="H184" s="273"/>
      <c r="I184" s="359"/>
      <c r="J184" s="359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</row>
    <row r="185" spans="1:23" ht="21.75" customHeight="1" x14ac:dyDescent="0.25">
      <c r="A185" s="215" t="s">
        <v>86</v>
      </c>
      <c r="B185" s="169" t="s">
        <v>87</v>
      </c>
      <c r="C185" s="169" t="s">
        <v>138</v>
      </c>
      <c r="D185" s="43" t="s">
        <v>241</v>
      </c>
      <c r="E185" s="43" t="s">
        <v>394</v>
      </c>
      <c r="F185" s="169" t="s">
        <v>4</v>
      </c>
      <c r="G185" s="169"/>
      <c r="H185" s="222"/>
      <c r="I185" s="221"/>
      <c r="J185" s="221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</row>
    <row r="186" spans="1:23" ht="21.75" customHeight="1" x14ac:dyDescent="0.25">
      <c r="A186" s="215" t="s">
        <v>86</v>
      </c>
      <c r="B186" s="169" t="s">
        <v>87</v>
      </c>
      <c r="C186" s="169" t="s">
        <v>138</v>
      </c>
      <c r="D186" s="43" t="s">
        <v>242</v>
      </c>
      <c r="E186" s="43" t="s">
        <v>395</v>
      </c>
      <c r="F186" s="169" t="s">
        <v>7</v>
      </c>
      <c r="G186" s="223"/>
      <c r="H186" s="222"/>
      <c r="I186" s="221"/>
      <c r="J186" s="221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</row>
    <row r="187" spans="1:23" ht="21.75" customHeight="1" x14ac:dyDescent="0.25">
      <c r="A187" s="215" t="s">
        <v>86</v>
      </c>
      <c r="B187" s="169" t="s">
        <v>87</v>
      </c>
      <c r="C187" s="169" t="s">
        <v>138</v>
      </c>
      <c r="D187" s="43" t="s">
        <v>243</v>
      </c>
      <c r="E187" s="43" t="s">
        <v>367</v>
      </c>
      <c r="F187" s="169" t="s">
        <v>7</v>
      </c>
      <c r="G187" s="223"/>
      <c r="H187" s="222"/>
      <c r="I187" s="221"/>
      <c r="J187" s="221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</row>
    <row r="188" spans="1:23" ht="21.75" customHeight="1" x14ac:dyDescent="0.25">
      <c r="A188" s="215" t="s">
        <v>86</v>
      </c>
      <c r="B188" s="169" t="s">
        <v>87</v>
      </c>
      <c r="C188" s="169" t="s">
        <v>138</v>
      </c>
      <c r="D188" s="43" t="s">
        <v>244</v>
      </c>
      <c r="E188" s="43" t="s">
        <v>95</v>
      </c>
      <c r="F188" s="169" t="s">
        <v>7</v>
      </c>
      <c r="G188" s="223"/>
      <c r="H188" s="222"/>
      <c r="I188" s="221"/>
      <c r="J188" s="221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</row>
    <row r="189" spans="1:23" ht="21.75" customHeight="1" x14ac:dyDescent="0.25">
      <c r="A189" s="215" t="s">
        <v>86</v>
      </c>
      <c r="B189" s="169" t="s">
        <v>87</v>
      </c>
      <c r="C189" s="169" t="s">
        <v>138</v>
      </c>
      <c r="D189" s="43" t="s">
        <v>245</v>
      </c>
      <c r="E189" s="43" t="s">
        <v>1</v>
      </c>
      <c r="F189" s="169" t="s">
        <v>7</v>
      </c>
      <c r="G189" s="223"/>
      <c r="H189" s="222"/>
      <c r="I189" s="221"/>
      <c r="J189" s="221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</row>
    <row r="190" spans="1:23" ht="21.75" customHeight="1" x14ac:dyDescent="0.25">
      <c r="A190" s="215" t="s">
        <v>86</v>
      </c>
      <c r="B190" s="169" t="s">
        <v>87</v>
      </c>
      <c r="C190" s="169" t="s">
        <v>138</v>
      </c>
      <c r="D190" s="43" t="s">
        <v>246</v>
      </c>
      <c r="E190" s="43" t="s">
        <v>1</v>
      </c>
      <c r="F190" s="169" t="s">
        <v>7</v>
      </c>
      <c r="G190" s="223"/>
      <c r="H190" s="222"/>
      <c r="I190" s="221"/>
      <c r="J190" s="221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</row>
    <row r="191" spans="1:23" ht="21.75" customHeight="1" x14ac:dyDescent="0.25">
      <c r="A191" s="215" t="s">
        <v>86</v>
      </c>
      <c r="B191" s="169" t="s">
        <v>87</v>
      </c>
      <c r="C191" s="169" t="s">
        <v>138</v>
      </c>
      <c r="D191" s="43" t="s">
        <v>247</v>
      </c>
      <c r="E191" s="43" t="s">
        <v>393</v>
      </c>
      <c r="F191" s="169" t="s">
        <v>7</v>
      </c>
      <c r="G191" s="223"/>
      <c r="H191" s="222"/>
      <c r="I191" s="221"/>
      <c r="J191" s="221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</row>
    <row r="192" spans="1:23" ht="21.75" customHeight="1" x14ac:dyDescent="0.25">
      <c r="A192" s="215" t="s">
        <v>86</v>
      </c>
      <c r="B192" s="169" t="s">
        <v>87</v>
      </c>
      <c r="C192" s="169" t="s">
        <v>138</v>
      </c>
      <c r="D192" s="43" t="s">
        <v>248</v>
      </c>
      <c r="E192" s="43" t="s">
        <v>1</v>
      </c>
      <c r="F192" s="169" t="s">
        <v>7</v>
      </c>
      <c r="G192" s="223"/>
      <c r="H192" s="222"/>
      <c r="I192" s="221"/>
      <c r="J192" s="221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</row>
    <row r="193" spans="1:23" ht="21.75" customHeight="1" x14ac:dyDescent="0.25">
      <c r="A193" s="215" t="s">
        <v>86</v>
      </c>
      <c r="B193" s="169" t="s">
        <v>87</v>
      </c>
      <c r="C193" s="169" t="s">
        <v>138</v>
      </c>
      <c r="D193" s="43" t="s">
        <v>249</v>
      </c>
      <c r="E193" s="43" t="s">
        <v>96</v>
      </c>
      <c r="F193" s="169" t="s">
        <v>7</v>
      </c>
      <c r="G193" s="223"/>
      <c r="H193" s="222"/>
      <c r="I193" s="221"/>
      <c r="J193" s="221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</row>
    <row r="194" spans="1:23" ht="21.75" customHeight="1" x14ac:dyDescent="0.25">
      <c r="A194" s="215" t="s">
        <v>86</v>
      </c>
      <c r="B194" s="169" t="s">
        <v>87</v>
      </c>
      <c r="C194" s="169" t="s">
        <v>138</v>
      </c>
      <c r="D194" s="43" t="s">
        <v>250</v>
      </c>
      <c r="E194" s="43" t="s">
        <v>396</v>
      </c>
      <c r="F194" s="169" t="s">
        <v>7</v>
      </c>
      <c r="G194" s="223"/>
      <c r="H194" s="222"/>
      <c r="I194" s="221"/>
      <c r="J194" s="221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</row>
    <row r="195" spans="1:23" ht="21.75" customHeight="1" x14ac:dyDescent="0.25">
      <c r="A195" s="215" t="s">
        <v>86</v>
      </c>
      <c r="B195" s="169" t="s">
        <v>87</v>
      </c>
      <c r="C195" s="169" t="s">
        <v>138</v>
      </c>
      <c r="D195" s="43" t="s">
        <v>251</v>
      </c>
      <c r="E195" s="43" t="s">
        <v>397</v>
      </c>
      <c r="F195" s="169" t="s">
        <v>7</v>
      </c>
      <c r="G195" s="223"/>
      <c r="H195" s="222"/>
      <c r="I195" s="221"/>
      <c r="J195" s="221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</row>
    <row r="196" spans="1:23" ht="21.75" customHeight="1" x14ac:dyDescent="0.25">
      <c r="A196" s="215" t="s">
        <v>86</v>
      </c>
      <c r="B196" s="169" t="s">
        <v>87</v>
      </c>
      <c r="C196" s="169" t="s">
        <v>138</v>
      </c>
      <c r="D196" s="43" t="s">
        <v>252</v>
      </c>
      <c r="E196" s="43" t="s">
        <v>396</v>
      </c>
      <c r="F196" s="169" t="s">
        <v>7</v>
      </c>
      <c r="G196" s="223"/>
      <c r="H196" s="222"/>
      <c r="I196" s="221"/>
      <c r="J196" s="221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</row>
    <row r="197" spans="1:23" ht="21.75" customHeight="1" x14ac:dyDescent="0.25">
      <c r="A197" s="215" t="s">
        <v>86</v>
      </c>
      <c r="B197" s="169" t="s">
        <v>87</v>
      </c>
      <c r="C197" s="169" t="s">
        <v>138</v>
      </c>
      <c r="D197" s="43" t="s">
        <v>253</v>
      </c>
      <c r="E197" s="43" t="s">
        <v>398</v>
      </c>
      <c r="F197" s="169" t="s">
        <v>7</v>
      </c>
      <c r="G197" s="223"/>
      <c r="H197" s="169" t="s">
        <v>362</v>
      </c>
      <c r="I197" s="221"/>
      <c r="J197" s="221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</row>
    <row r="198" spans="1:23" ht="21.75" customHeight="1" x14ac:dyDescent="0.25">
      <c r="A198" s="215" t="s">
        <v>86</v>
      </c>
      <c r="B198" s="169" t="s">
        <v>87</v>
      </c>
      <c r="C198" s="169" t="s">
        <v>138</v>
      </c>
      <c r="D198" s="43" t="s">
        <v>254</v>
      </c>
      <c r="E198" s="48" t="s">
        <v>556</v>
      </c>
      <c r="F198" s="169" t="s">
        <v>7</v>
      </c>
      <c r="G198" s="223"/>
      <c r="H198" s="222"/>
      <c r="I198" s="221"/>
      <c r="J198" s="221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</row>
    <row r="199" spans="1:23" ht="21.75" customHeight="1" x14ac:dyDescent="0.25">
      <c r="A199" s="215" t="s">
        <v>86</v>
      </c>
      <c r="B199" s="169" t="s">
        <v>87</v>
      </c>
      <c r="C199" s="169" t="s">
        <v>138</v>
      </c>
      <c r="D199" s="43" t="s">
        <v>255</v>
      </c>
      <c r="E199" s="43" t="s">
        <v>399</v>
      </c>
      <c r="F199" s="169" t="s">
        <v>7</v>
      </c>
      <c r="G199" s="223"/>
      <c r="H199" s="222"/>
      <c r="I199" s="221"/>
      <c r="J199" s="221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</row>
    <row r="200" spans="1:23" ht="21.75" customHeight="1" x14ac:dyDescent="0.25">
      <c r="A200" s="215" t="s">
        <v>86</v>
      </c>
      <c r="B200" s="169" t="s">
        <v>87</v>
      </c>
      <c r="C200" s="169" t="s">
        <v>138</v>
      </c>
      <c r="D200" s="43" t="s">
        <v>256</v>
      </c>
      <c r="E200" s="43" t="s">
        <v>399</v>
      </c>
      <c r="F200" s="169" t="s">
        <v>7</v>
      </c>
      <c r="G200" s="169"/>
      <c r="H200" s="222"/>
      <c r="I200" s="221"/>
      <c r="J200" s="221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</row>
    <row r="201" spans="1:23" ht="21.75" customHeight="1" x14ac:dyDescent="0.25">
      <c r="A201" s="215" t="s">
        <v>86</v>
      </c>
      <c r="B201" s="169" t="s">
        <v>87</v>
      </c>
      <c r="C201" s="169" t="s">
        <v>138</v>
      </c>
      <c r="D201" s="43" t="s">
        <v>257</v>
      </c>
      <c r="E201" s="43" t="s">
        <v>375</v>
      </c>
      <c r="F201" s="169" t="s">
        <v>4</v>
      </c>
      <c r="G201" s="223"/>
      <c r="H201" s="222"/>
      <c r="I201" s="221"/>
      <c r="J201" s="221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</row>
    <row r="202" spans="1:23" ht="18" customHeight="1" x14ac:dyDescent="0.25">
      <c r="A202" s="215" t="s">
        <v>86</v>
      </c>
      <c r="B202" s="169" t="s">
        <v>87</v>
      </c>
      <c r="C202" s="169" t="s">
        <v>138</v>
      </c>
      <c r="D202" s="43" t="s">
        <v>258</v>
      </c>
      <c r="E202" s="43" t="s">
        <v>399</v>
      </c>
      <c r="F202" s="169" t="s">
        <v>7</v>
      </c>
      <c r="G202" s="223"/>
      <c r="H202" s="222"/>
      <c r="I202" s="221"/>
      <c r="J202" s="221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</row>
    <row r="203" spans="1:23" ht="18" customHeight="1" x14ac:dyDescent="0.25">
      <c r="A203" s="215" t="s">
        <v>86</v>
      </c>
      <c r="B203" s="169" t="s">
        <v>87</v>
      </c>
      <c r="C203" s="169" t="s">
        <v>138</v>
      </c>
      <c r="D203" s="43" t="s">
        <v>259</v>
      </c>
      <c r="E203" s="43" t="s">
        <v>1</v>
      </c>
      <c r="F203" s="169" t="s">
        <v>7</v>
      </c>
      <c r="G203" s="223"/>
      <c r="H203" s="222"/>
      <c r="I203" s="221"/>
      <c r="J203" s="221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</row>
    <row r="204" spans="1:23" ht="18" customHeight="1" x14ac:dyDescent="0.25">
      <c r="A204" s="215" t="s">
        <v>86</v>
      </c>
      <c r="B204" s="169" t="s">
        <v>87</v>
      </c>
      <c r="C204" s="169" t="s">
        <v>138</v>
      </c>
      <c r="D204" s="43" t="s">
        <v>260</v>
      </c>
      <c r="E204" s="43" t="s">
        <v>393</v>
      </c>
      <c r="F204" s="169" t="s">
        <v>4</v>
      </c>
      <c r="G204" s="169"/>
      <c r="H204" s="222"/>
      <c r="I204" s="221"/>
      <c r="J204" s="221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</row>
    <row r="205" spans="1:23" ht="18" customHeight="1" x14ac:dyDescent="0.25">
      <c r="A205" s="215" t="s">
        <v>86</v>
      </c>
      <c r="B205" s="169" t="s">
        <v>87</v>
      </c>
      <c r="C205" s="169" t="s">
        <v>138</v>
      </c>
      <c r="D205" s="43" t="s">
        <v>261</v>
      </c>
      <c r="E205" s="43" t="s">
        <v>396</v>
      </c>
      <c r="F205" s="169" t="s">
        <v>7</v>
      </c>
      <c r="G205" s="223"/>
      <c r="H205" s="222"/>
      <c r="I205" s="221"/>
      <c r="J205" s="221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</row>
    <row r="206" spans="1:23" ht="21.75" customHeight="1" x14ac:dyDescent="0.25">
      <c r="A206" s="215" t="s">
        <v>86</v>
      </c>
      <c r="B206" s="169" t="s">
        <v>87</v>
      </c>
      <c r="C206" s="169" t="s">
        <v>138</v>
      </c>
      <c r="D206" s="43" t="s">
        <v>262</v>
      </c>
      <c r="E206" s="43" t="s">
        <v>399</v>
      </c>
      <c r="F206" s="169" t="s">
        <v>7</v>
      </c>
      <c r="G206" s="223"/>
      <c r="H206" s="222"/>
      <c r="I206" s="221"/>
      <c r="J206" s="221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</row>
    <row r="207" spans="1:23" ht="21.75" customHeight="1" x14ac:dyDescent="0.25">
      <c r="A207" s="215" t="s">
        <v>86</v>
      </c>
      <c r="B207" s="169" t="s">
        <v>87</v>
      </c>
      <c r="C207" s="169" t="s">
        <v>138</v>
      </c>
      <c r="D207" s="43" t="s">
        <v>2</v>
      </c>
      <c r="E207" s="48" t="s">
        <v>557</v>
      </c>
      <c r="F207" s="169" t="s">
        <v>7</v>
      </c>
      <c r="G207" s="223"/>
      <c r="H207" s="222"/>
      <c r="I207" s="221"/>
      <c r="J207" s="221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</row>
    <row r="208" spans="1:23" ht="21.75" customHeight="1" x14ac:dyDescent="0.25">
      <c r="A208" s="215" t="s">
        <v>86</v>
      </c>
      <c r="B208" s="169" t="s">
        <v>87</v>
      </c>
      <c r="C208" s="169" t="s">
        <v>138</v>
      </c>
      <c r="D208" s="43" t="s">
        <v>263</v>
      </c>
      <c r="E208" s="43" t="s">
        <v>398</v>
      </c>
      <c r="F208" s="169" t="s">
        <v>7</v>
      </c>
      <c r="G208" s="223"/>
      <c r="H208" s="222"/>
      <c r="I208" s="221"/>
      <c r="J208" s="221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</row>
    <row r="209" spans="1:23" ht="21.75" customHeight="1" x14ac:dyDescent="0.25">
      <c r="A209" s="215" t="s">
        <v>86</v>
      </c>
      <c r="B209" s="169" t="s">
        <v>87</v>
      </c>
      <c r="C209" s="169" t="s">
        <v>138</v>
      </c>
      <c r="D209" s="43" t="s">
        <v>97</v>
      </c>
      <c r="E209" s="43" t="s">
        <v>98</v>
      </c>
      <c r="F209" s="169" t="s">
        <v>7</v>
      </c>
      <c r="G209" s="223"/>
      <c r="H209" s="222"/>
      <c r="I209" s="221"/>
      <c r="J209" s="221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</row>
    <row r="210" spans="1:23" ht="21.75" customHeight="1" x14ac:dyDescent="0.25">
      <c r="A210" s="215" t="s">
        <v>86</v>
      </c>
      <c r="B210" s="169" t="s">
        <v>87</v>
      </c>
      <c r="C210" s="169" t="s">
        <v>138</v>
      </c>
      <c r="D210" s="43" t="s">
        <v>400</v>
      </c>
      <c r="E210" s="43" t="s">
        <v>393</v>
      </c>
      <c r="F210" s="169" t="s">
        <v>6</v>
      </c>
      <c r="G210" s="223"/>
      <c r="H210" s="169" t="s">
        <v>362</v>
      </c>
      <c r="I210" s="224"/>
      <c r="J210" s="224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</row>
    <row r="211" spans="1:23" ht="21.75" customHeight="1" x14ac:dyDescent="0.25">
      <c r="A211" s="215" t="s">
        <v>86</v>
      </c>
      <c r="B211" s="169" t="s">
        <v>87</v>
      </c>
      <c r="C211" s="169" t="s">
        <v>138</v>
      </c>
      <c r="D211" s="43" t="s">
        <v>264</v>
      </c>
      <c r="E211" s="43" t="s">
        <v>393</v>
      </c>
      <c r="F211" s="169" t="s">
        <v>7</v>
      </c>
      <c r="G211" s="223"/>
      <c r="H211" s="222"/>
      <c r="I211" s="221"/>
      <c r="J211" s="221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</row>
    <row r="212" spans="1:23" ht="21.75" customHeight="1" thickBot="1" x14ac:dyDescent="0.3">
      <c r="A212" s="217" t="s">
        <v>86</v>
      </c>
      <c r="B212" s="173" t="s">
        <v>87</v>
      </c>
      <c r="C212" s="173" t="s">
        <v>138</v>
      </c>
      <c r="D212" s="55" t="s">
        <v>409</v>
      </c>
      <c r="E212" s="55" t="s">
        <v>395</v>
      </c>
      <c r="F212" s="173" t="s">
        <v>6</v>
      </c>
      <c r="G212" s="230"/>
      <c r="H212" s="231"/>
      <c r="I212" s="232"/>
      <c r="J212" s="232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</row>
    <row r="213" spans="1:23" ht="21.75" customHeight="1" x14ac:dyDescent="0.2">
      <c r="A213" s="177"/>
      <c r="B213" s="177"/>
      <c r="C213" s="177"/>
      <c r="D213" s="68"/>
      <c r="E213" s="68"/>
      <c r="F213" s="59"/>
      <c r="G213" s="177"/>
      <c r="H213" s="177"/>
      <c r="I213" s="177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</row>
    <row r="214" spans="1:23" ht="21.75" customHeight="1" thickBot="1" x14ac:dyDescent="0.25">
      <c r="A214" s="177"/>
      <c r="B214" s="177"/>
      <c r="C214" s="177"/>
      <c r="D214" s="68"/>
      <c r="E214" s="68"/>
      <c r="F214" s="59"/>
      <c r="G214" s="177"/>
      <c r="H214" s="177"/>
      <c r="I214" s="177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</row>
    <row r="215" spans="1:23" ht="21.75" customHeight="1" x14ac:dyDescent="0.2">
      <c r="A215" s="177"/>
      <c r="B215" s="177"/>
      <c r="C215" s="177"/>
      <c r="D215" s="68"/>
      <c r="E215" s="19" t="s">
        <v>11</v>
      </c>
      <c r="F215" s="267">
        <f>COUNTIFS(F6:F212,"=A")</f>
        <v>163</v>
      </c>
      <c r="G215" s="179"/>
      <c r="H215" s="179"/>
      <c r="I215" s="177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</row>
    <row r="216" spans="1:23" ht="21.75" customHeight="1" x14ac:dyDescent="0.2">
      <c r="A216" s="177"/>
      <c r="B216" s="177"/>
      <c r="C216" s="177"/>
      <c r="D216" s="68"/>
      <c r="E216" s="20" t="s">
        <v>12</v>
      </c>
      <c r="F216" s="324">
        <f>COUNTIFS(F6:F212,"=B")</f>
        <v>30</v>
      </c>
      <c r="G216" s="179"/>
      <c r="H216" s="179"/>
      <c r="I216" s="177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</row>
    <row r="217" spans="1:23" ht="21.75" customHeight="1" x14ac:dyDescent="0.2">
      <c r="A217" s="177"/>
      <c r="B217" s="177"/>
      <c r="C217" s="177"/>
      <c r="D217" s="68"/>
      <c r="E217" s="20" t="s">
        <v>13</v>
      </c>
      <c r="F217" s="324">
        <f>COUNTIFS(F6:F212,"=C")</f>
        <v>14</v>
      </c>
      <c r="G217" s="179"/>
      <c r="H217" s="179"/>
      <c r="I217" s="177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</row>
    <row r="218" spans="1:23" ht="21.75" customHeight="1" thickBot="1" x14ac:dyDescent="0.25">
      <c r="A218" s="177"/>
      <c r="B218" s="177"/>
      <c r="C218" s="177"/>
      <c r="D218" s="68"/>
      <c r="E218" s="103" t="s">
        <v>620</v>
      </c>
      <c r="F218" s="395">
        <f>SUBTOTAL(9,F215:F217)</f>
        <v>207</v>
      </c>
      <c r="G218" s="179"/>
      <c r="H218" s="179"/>
      <c r="I218" s="177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</row>
    <row r="219" spans="1:23" ht="21.75" customHeight="1" x14ac:dyDescent="0.25">
      <c r="A219" s="177"/>
      <c r="B219" s="177"/>
      <c r="C219" s="177"/>
      <c r="D219" s="38"/>
      <c r="E219" s="396" t="s">
        <v>615</v>
      </c>
      <c r="F219" s="397"/>
      <c r="G219" s="398">
        <f>COUNTIF(G6:G212,"NUEVA")</f>
        <v>21</v>
      </c>
      <c r="H219" s="426">
        <f>G219/F218</f>
        <v>0.10144927536231885</v>
      </c>
      <c r="I219" s="177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</row>
    <row r="220" spans="1:23" ht="21.75" customHeight="1" thickBot="1" x14ac:dyDescent="0.3">
      <c r="A220" s="177"/>
      <c r="B220" s="177"/>
      <c r="C220" s="177"/>
      <c r="D220" s="38"/>
      <c r="E220" s="399" t="s">
        <v>616</v>
      </c>
      <c r="F220" s="400"/>
      <c r="G220" s="293">
        <f>F218-G219</f>
        <v>186</v>
      </c>
      <c r="H220" s="5"/>
      <c r="I220" s="177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</row>
    <row r="221" spans="1:23" ht="21.75" customHeight="1" x14ac:dyDescent="0.25">
      <c r="A221" s="177"/>
      <c r="B221" s="177"/>
      <c r="C221" s="177"/>
      <c r="D221" s="38"/>
      <c r="E221" s="290" t="s">
        <v>617</v>
      </c>
      <c r="F221" s="294"/>
      <c r="G221" s="291"/>
      <c r="H221" s="398">
        <f>COUNTIF(H6:H212,"IMPRESORA")</f>
        <v>78</v>
      </c>
      <c r="I221" s="177"/>
      <c r="J221" s="40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</row>
    <row r="222" spans="1:23" ht="21.75" customHeight="1" thickBot="1" x14ac:dyDescent="0.3">
      <c r="A222" s="177"/>
      <c r="B222" s="177"/>
      <c r="C222" s="177"/>
      <c r="D222" s="38"/>
      <c r="E222" s="78" t="s">
        <v>618</v>
      </c>
      <c r="F222" s="174"/>
      <c r="G222" s="233"/>
      <c r="H222" s="67">
        <f>COUNTIF(I6:I212,"SCANER")</f>
        <v>48</v>
      </c>
      <c r="I222" s="177"/>
      <c r="J222" s="40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</row>
    <row r="223" spans="1:23" ht="21.75" customHeight="1" x14ac:dyDescent="0.2">
      <c r="A223" s="177"/>
      <c r="B223" s="177"/>
      <c r="C223" s="177"/>
      <c r="D223" s="38"/>
      <c r="E223" s="38"/>
      <c r="F223" s="59"/>
      <c r="G223" s="177"/>
      <c r="H223" s="177"/>
      <c r="I223" s="177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</row>
    <row r="224" spans="1:23" ht="21.75" customHeight="1" thickBot="1" x14ac:dyDescent="0.3">
      <c r="A224" s="177"/>
      <c r="B224" s="177"/>
      <c r="C224" s="177"/>
      <c r="D224" s="38"/>
      <c r="E224" s="78" t="s">
        <v>670</v>
      </c>
      <c r="F224" s="174"/>
      <c r="G224" s="233"/>
      <c r="H224" s="67">
        <f>H222</f>
        <v>48</v>
      </c>
      <c r="I224" s="234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</row>
    <row r="225" spans="1:23" ht="21.75" customHeight="1" x14ac:dyDescent="0.2">
      <c r="A225" s="177"/>
      <c r="B225" s="177"/>
      <c r="C225" s="177"/>
      <c r="D225" s="38"/>
      <c r="I225" s="177"/>
      <c r="J225" s="38"/>
      <c r="K225" s="38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</row>
    <row r="226" spans="1:23" ht="21.75" customHeight="1" x14ac:dyDescent="0.2">
      <c r="A226" s="177"/>
      <c r="B226" s="177"/>
      <c r="C226" s="177"/>
      <c r="D226" s="38"/>
      <c r="E226" s="64" t="s">
        <v>686</v>
      </c>
      <c r="F226" s="80">
        <v>1</v>
      </c>
      <c r="G226" s="177"/>
      <c r="H226" s="177"/>
      <c r="I226" s="177"/>
      <c r="J226" s="38"/>
      <c r="K226" s="38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</row>
    <row r="227" spans="1:23" ht="21.75" customHeight="1" x14ac:dyDescent="0.2">
      <c r="A227" s="177"/>
      <c r="B227" s="177"/>
      <c r="C227" s="177"/>
      <c r="D227" s="38"/>
      <c r="E227" s="38"/>
      <c r="F227" s="59"/>
      <c r="G227" s="177"/>
      <c r="H227" s="177"/>
      <c r="I227" s="177"/>
      <c r="J227" s="38"/>
      <c r="K227" s="38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</row>
    <row r="228" spans="1:23" ht="21.75" customHeight="1" x14ac:dyDescent="0.2">
      <c r="A228" s="177"/>
      <c r="B228" s="177"/>
      <c r="C228" s="177"/>
      <c r="D228" s="38"/>
      <c r="E228" s="38"/>
      <c r="F228" s="59"/>
      <c r="G228" s="177"/>
      <c r="H228" s="177"/>
      <c r="I228" s="177"/>
      <c r="J228" s="38"/>
      <c r="K228" s="38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</row>
    <row r="229" spans="1:23" ht="21.75" customHeight="1" x14ac:dyDescent="0.2">
      <c r="A229" s="177"/>
      <c r="B229" s="177"/>
      <c r="C229" s="177"/>
      <c r="D229" s="38"/>
      <c r="E229" s="38"/>
      <c r="F229" s="59"/>
      <c r="G229" s="177"/>
      <c r="H229" s="177"/>
      <c r="I229" s="177"/>
      <c r="J229" s="38"/>
      <c r="K229" s="38"/>
    </row>
    <row r="230" spans="1:23" ht="21.75" customHeight="1" x14ac:dyDescent="0.2">
      <c r="A230" s="177"/>
      <c r="B230" s="177"/>
      <c r="C230" s="177"/>
      <c r="D230" s="38"/>
      <c r="E230" s="38"/>
      <c r="F230" s="59"/>
      <c r="G230" s="177"/>
      <c r="H230" s="177"/>
      <c r="I230" s="177"/>
      <c r="J230" s="38"/>
      <c r="K230" s="38"/>
    </row>
    <row r="231" spans="1:23" ht="21.75" customHeight="1" x14ac:dyDescent="0.2">
      <c r="A231" s="177"/>
      <c r="B231" s="177"/>
      <c r="C231" s="177"/>
      <c r="D231" s="38"/>
      <c r="E231" s="38"/>
      <c r="F231" s="59"/>
      <c r="G231" s="177"/>
      <c r="H231" s="177"/>
      <c r="I231" s="177"/>
      <c r="J231" s="38"/>
      <c r="K231" s="38"/>
    </row>
    <row r="232" spans="1:23" ht="21.75" customHeight="1" x14ac:dyDescent="0.2">
      <c r="A232" s="177"/>
      <c r="B232" s="177"/>
      <c r="C232" s="177"/>
      <c r="D232" s="38"/>
      <c r="E232" s="38"/>
      <c r="F232" s="59"/>
      <c r="G232" s="177"/>
      <c r="H232" s="177"/>
      <c r="I232" s="177"/>
      <c r="J232" s="38"/>
      <c r="K232" s="38"/>
    </row>
    <row r="233" spans="1:23" ht="21.75" customHeight="1" x14ac:dyDescent="0.2">
      <c r="A233" s="177"/>
      <c r="B233" s="177"/>
      <c r="C233" s="177"/>
      <c r="D233" s="38"/>
      <c r="E233" s="38"/>
      <c r="F233" s="59"/>
      <c r="G233" s="177"/>
      <c r="H233" s="177"/>
      <c r="I233" s="177"/>
      <c r="J233" s="38"/>
      <c r="K233" s="38"/>
    </row>
    <row r="234" spans="1:23" ht="21.75" customHeight="1" x14ac:dyDescent="0.2">
      <c r="A234" s="177"/>
      <c r="B234" s="177"/>
      <c r="C234" s="177"/>
      <c r="D234" s="38"/>
      <c r="E234" s="38"/>
      <c r="F234" s="59"/>
      <c r="G234" s="177"/>
      <c r="H234" s="177"/>
      <c r="I234" s="177"/>
      <c r="J234" s="38"/>
      <c r="K234" s="38"/>
    </row>
    <row r="235" spans="1:23" ht="21.75" customHeight="1" x14ac:dyDescent="0.2">
      <c r="A235" s="177"/>
      <c r="B235" s="177"/>
      <c r="C235" s="177"/>
      <c r="D235" s="38"/>
      <c r="E235" s="38"/>
      <c r="F235" s="59"/>
      <c r="G235" s="177"/>
      <c r="H235" s="177"/>
      <c r="I235" s="177"/>
      <c r="J235" s="38"/>
      <c r="K235" s="38"/>
    </row>
    <row r="236" spans="1:23" ht="21.75" customHeight="1" x14ac:dyDescent="0.2">
      <c r="A236" s="177"/>
      <c r="B236" s="177"/>
      <c r="C236" s="177"/>
      <c r="D236" s="38"/>
      <c r="E236" s="38"/>
      <c r="F236" s="59"/>
      <c r="G236" s="177"/>
      <c r="H236" s="177"/>
      <c r="I236" s="177"/>
      <c r="J236" s="38"/>
      <c r="K236" s="38"/>
    </row>
    <row r="237" spans="1:23" ht="21.75" customHeight="1" x14ac:dyDescent="0.2">
      <c r="A237" s="177"/>
      <c r="B237" s="177"/>
      <c r="C237" s="177"/>
      <c r="D237" s="38"/>
      <c r="E237" s="38"/>
      <c r="F237" s="59"/>
      <c r="G237" s="177"/>
      <c r="H237" s="177"/>
      <c r="I237" s="177"/>
      <c r="J237" s="38"/>
      <c r="K237" s="38"/>
    </row>
    <row r="238" spans="1:23" ht="21.75" customHeight="1" x14ac:dyDescent="0.2">
      <c r="A238" s="177"/>
      <c r="B238" s="177"/>
      <c r="C238" s="177"/>
      <c r="D238" s="38"/>
      <c r="E238" s="38"/>
      <c r="F238" s="59"/>
      <c r="G238" s="177"/>
      <c r="H238" s="177"/>
      <c r="I238" s="177"/>
      <c r="J238" s="38"/>
      <c r="K238" s="38"/>
    </row>
    <row r="239" spans="1:23" ht="21.75" customHeight="1" x14ac:dyDescent="0.2">
      <c r="A239" s="177"/>
      <c r="B239" s="177"/>
      <c r="C239" s="177"/>
      <c r="D239" s="38"/>
      <c r="E239" s="38"/>
      <c r="F239" s="59"/>
      <c r="G239" s="177"/>
      <c r="H239" s="177"/>
      <c r="I239" s="177"/>
      <c r="J239" s="38"/>
      <c r="K239" s="38"/>
    </row>
    <row r="240" spans="1:23" ht="21.75" customHeight="1" x14ac:dyDescent="0.2">
      <c r="A240" s="177"/>
      <c r="B240" s="177"/>
      <c r="C240" s="177"/>
      <c r="D240" s="38"/>
      <c r="E240" s="38"/>
      <c r="F240" s="59"/>
      <c r="G240" s="177"/>
      <c r="H240" s="177"/>
      <c r="I240" s="177"/>
      <c r="J240" s="38"/>
      <c r="K240" s="38"/>
    </row>
    <row r="241" spans="1:11" ht="21.75" customHeight="1" x14ac:dyDescent="0.2">
      <c r="A241" s="177"/>
      <c r="B241" s="177"/>
      <c r="C241" s="177"/>
      <c r="D241" s="38"/>
      <c r="E241" s="38"/>
      <c r="F241" s="59"/>
      <c r="G241" s="177"/>
      <c r="H241" s="177"/>
      <c r="I241" s="177"/>
      <c r="J241" s="38"/>
      <c r="K241" s="38"/>
    </row>
    <row r="242" spans="1:11" ht="21.75" customHeight="1" x14ac:dyDescent="0.2">
      <c r="A242" s="177"/>
      <c r="B242" s="177"/>
      <c r="C242" s="177"/>
      <c r="D242" s="38"/>
      <c r="E242" s="38"/>
      <c r="F242" s="59"/>
      <c r="G242" s="177"/>
      <c r="H242" s="177"/>
      <c r="I242" s="177"/>
      <c r="J242" s="38"/>
      <c r="K242" s="38"/>
    </row>
    <row r="243" spans="1:11" ht="21.75" customHeight="1" x14ac:dyDescent="0.2">
      <c r="A243" s="177"/>
      <c r="B243" s="177"/>
      <c r="C243" s="177"/>
      <c r="D243" s="38"/>
      <c r="E243" s="38"/>
      <c r="F243" s="59"/>
      <c r="G243" s="177"/>
      <c r="H243" s="177"/>
      <c r="I243" s="177"/>
      <c r="J243" s="38"/>
      <c r="K243" s="38"/>
    </row>
    <row r="244" spans="1:11" ht="21.75" customHeight="1" x14ac:dyDescent="0.2">
      <c r="A244" s="177"/>
      <c r="B244" s="177"/>
      <c r="C244" s="177"/>
      <c r="D244" s="38"/>
      <c r="E244" s="38"/>
      <c r="F244" s="59"/>
      <c r="G244" s="177"/>
      <c r="H244" s="177"/>
      <c r="I244" s="177"/>
      <c r="J244" s="38"/>
      <c r="K244" s="38"/>
    </row>
    <row r="245" spans="1:11" ht="21.75" customHeight="1" x14ac:dyDescent="0.2">
      <c r="A245" s="177"/>
      <c r="B245" s="177"/>
      <c r="C245" s="177"/>
      <c r="D245" s="38"/>
      <c r="E245" s="38"/>
      <c r="F245" s="59"/>
      <c r="G245" s="177"/>
      <c r="H245" s="177"/>
      <c r="I245" s="177"/>
      <c r="J245" s="38"/>
      <c r="K245" s="38"/>
    </row>
    <row r="246" spans="1:11" ht="21.75" customHeight="1" x14ac:dyDescent="0.2">
      <c r="A246" s="177"/>
      <c r="B246" s="177"/>
      <c r="C246" s="177"/>
      <c r="D246" s="38"/>
      <c r="E246" s="38"/>
      <c r="F246" s="59"/>
      <c r="G246" s="177"/>
      <c r="H246" s="177"/>
      <c r="I246" s="177"/>
      <c r="J246" s="38"/>
      <c r="K246" s="38"/>
    </row>
    <row r="247" spans="1:11" ht="21.75" customHeight="1" x14ac:dyDescent="0.2">
      <c r="A247" s="177"/>
      <c r="B247" s="177"/>
      <c r="C247" s="177"/>
      <c r="D247" s="38"/>
      <c r="E247" s="38"/>
      <c r="F247" s="59"/>
      <c r="G247" s="177"/>
      <c r="H247" s="177"/>
      <c r="I247" s="177"/>
      <c r="J247" s="38"/>
      <c r="K247" s="38"/>
    </row>
    <row r="248" spans="1:11" ht="21.75" customHeight="1" x14ac:dyDescent="0.2">
      <c r="A248" s="177"/>
      <c r="B248" s="177"/>
      <c r="C248" s="177"/>
      <c r="D248" s="38"/>
      <c r="E248" s="38"/>
      <c r="F248" s="59"/>
      <c r="G248" s="177"/>
      <c r="H248" s="177"/>
      <c r="I248" s="177"/>
      <c r="J248" s="38"/>
      <c r="K248" s="38"/>
    </row>
    <row r="249" spans="1:11" ht="21.75" customHeight="1" x14ac:dyDescent="0.2">
      <c r="A249" s="177"/>
      <c r="B249" s="177"/>
      <c r="C249" s="177"/>
      <c r="D249" s="38"/>
      <c r="E249" s="38"/>
      <c r="F249" s="59"/>
      <c r="G249" s="177"/>
      <c r="H249" s="177"/>
      <c r="I249" s="177"/>
      <c r="J249" s="38"/>
      <c r="K249" s="38"/>
    </row>
    <row r="250" spans="1:11" ht="21.75" customHeight="1" x14ac:dyDescent="0.2">
      <c r="A250" s="177"/>
      <c r="B250" s="177"/>
      <c r="C250" s="177"/>
      <c r="D250" s="38"/>
      <c r="E250" s="38"/>
      <c r="F250" s="59"/>
      <c r="G250" s="177"/>
      <c r="H250" s="177"/>
      <c r="I250" s="177"/>
      <c r="J250" s="38"/>
      <c r="K250" s="38"/>
    </row>
    <row r="251" spans="1:11" ht="21.75" customHeight="1" x14ac:dyDescent="0.2">
      <c r="A251" s="177"/>
      <c r="B251" s="177"/>
      <c r="C251" s="177"/>
      <c r="D251" s="38"/>
      <c r="E251" s="38"/>
      <c r="F251" s="59"/>
      <c r="G251" s="177"/>
      <c r="H251" s="177"/>
      <c r="I251" s="177"/>
      <c r="J251" s="38"/>
      <c r="K251" s="38"/>
    </row>
    <row r="252" spans="1:11" ht="21.75" customHeight="1" x14ac:dyDescent="0.2">
      <c r="A252" s="177"/>
      <c r="B252" s="177"/>
      <c r="C252" s="177"/>
      <c r="D252" s="38"/>
      <c r="E252" s="38"/>
      <c r="F252" s="59"/>
      <c r="G252" s="177"/>
      <c r="H252" s="177"/>
      <c r="I252" s="177"/>
      <c r="J252" s="38"/>
      <c r="K252" s="38"/>
    </row>
    <row r="253" spans="1:11" ht="21.75" customHeight="1" x14ac:dyDescent="0.2">
      <c r="A253" s="177"/>
      <c r="B253" s="177"/>
      <c r="C253" s="177"/>
      <c r="D253" s="38"/>
      <c r="E253" s="38"/>
      <c r="F253" s="59"/>
      <c r="G253" s="177"/>
      <c r="H253" s="177"/>
      <c r="I253" s="177"/>
      <c r="J253" s="38"/>
      <c r="K253" s="38"/>
    </row>
    <row r="254" spans="1:11" ht="21.75" customHeight="1" x14ac:dyDescent="0.2">
      <c r="A254" s="177"/>
      <c r="B254" s="177"/>
      <c r="C254" s="177"/>
      <c r="D254" s="38"/>
      <c r="E254" s="38"/>
      <c r="F254" s="59"/>
      <c r="G254" s="177"/>
      <c r="H254" s="177"/>
      <c r="I254" s="177"/>
      <c r="J254" s="38"/>
      <c r="K254" s="38"/>
    </row>
    <row r="255" spans="1:11" ht="21.75" customHeight="1" x14ac:dyDescent="0.2">
      <c r="A255" s="177"/>
      <c r="B255" s="177"/>
      <c r="C255" s="177"/>
      <c r="D255" s="38"/>
      <c r="E255" s="38"/>
      <c r="F255" s="59"/>
      <c r="G255" s="177"/>
      <c r="H255" s="177"/>
      <c r="I255" s="177"/>
      <c r="J255" s="38"/>
      <c r="K255" s="38"/>
    </row>
    <row r="256" spans="1:11" ht="21.75" customHeight="1" x14ac:dyDescent="0.2">
      <c r="A256" s="177"/>
      <c r="B256" s="177"/>
      <c r="C256" s="177"/>
      <c r="D256" s="38"/>
      <c r="E256" s="38"/>
      <c r="F256" s="59"/>
      <c r="G256" s="177"/>
      <c r="H256" s="177"/>
      <c r="I256" s="177"/>
      <c r="J256" s="38"/>
      <c r="K256" s="38"/>
    </row>
    <row r="257" spans="1:11" ht="21.75" customHeight="1" x14ac:dyDescent="0.2">
      <c r="A257" s="177"/>
      <c r="B257" s="177"/>
      <c r="C257" s="177"/>
      <c r="D257" s="38"/>
      <c r="E257" s="38"/>
      <c r="F257" s="59"/>
      <c r="G257" s="177"/>
      <c r="H257" s="177"/>
      <c r="I257" s="177"/>
      <c r="J257" s="38"/>
      <c r="K257" s="38"/>
    </row>
    <row r="258" spans="1:11" ht="21.75" customHeight="1" x14ac:dyDescent="0.2">
      <c r="A258" s="177"/>
      <c r="B258" s="177"/>
      <c r="C258" s="177"/>
      <c r="D258" s="38"/>
      <c r="E258" s="38"/>
      <c r="F258" s="59"/>
      <c r="G258" s="177"/>
      <c r="H258" s="177"/>
      <c r="I258" s="177"/>
      <c r="J258" s="38"/>
      <c r="K258" s="38"/>
    </row>
    <row r="259" spans="1:11" ht="21.75" customHeight="1" x14ac:dyDescent="0.2">
      <c r="A259" s="177"/>
      <c r="B259" s="177"/>
      <c r="C259" s="177"/>
      <c r="D259" s="38"/>
      <c r="E259" s="38"/>
      <c r="F259" s="59"/>
      <c r="G259" s="177"/>
      <c r="H259" s="177"/>
      <c r="I259" s="177"/>
      <c r="J259" s="38"/>
      <c r="K259" s="38"/>
    </row>
    <row r="260" spans="1:11" ht="21.75" customHeight="1" x14ac:dyDescent="0.2">
      <c r="A260" s="177"/>
      <c r="B260" s="177"/>
      <c r="C260" s="177"/>
      <c r="D260" s="38"/>
      <c r="E260" s="38"/>
      <c r="F260" s="59"/>
      <c r="G260" s="177"/>
      <c r="H260" s="177"/>
      <c r="I260" s="177"/>
      <c r="J260" s="38"/>
      <c r="K260" s="38"/>
    </row>
    <row r="261" spans="1:11" ht="21.75" customHeight="1" x14ac:dyDescent="0.2">
      <c r="A261" s="177"/>
      <c r="B261" s="177"/>
      <c r="C261" s="177"/>
      <c r="D261" s="38"/>
      <c r="E261" s="38"/>
      <c r="F261" s="59"/>
      <c r="G261" s="177"/>
      <c r="H261" s="177"/>
      <c r="I261" s="177"/>
      <c r="J261" s="38"/>
      <c r="K261" s="38"/>
    </row>
    <row r="262" spans="1:11" ht="21.75" customHeight="1" x14ac:dyDescent="0.2">
      <c r="A262" s="177"/>
      <c r="B262" s="177"/>
      <c r="C262" s="177"/>
      <c r="D262" s="38"/>
      <c r="E262" s="38"/>
      <c r="F262" s="59"/>
      <c r="G262" s="177"/>
      <c r="H262" s="177"/>
      <c r="I262" s="177"/>
      <c r="J262" s="38"/>
      <c r="K262" s="38"/>
    </row>
    <row r="263" spans="1:11" ht="21.75" customHeight="1" x14ac:dyDescent="0.2">
      <c r="A263" s="177"/>
      <c r="B263" s="177"/>
      <c r="C263" s="177"/>
      <c r="D263" s="38"/>
      <c r="E263" s="38"/>
      <c r="F263" s="59"/>
      <c r="G263" s="177"/>
      <c r="H263" s="177"/>
      <c r="I263" s="177"/>
      <c r="J263" s="38"/>
      <c r="K263" s="38"/>
    </row>
    <row r="264" spans="1:11" ht="21.75" customHeight="1" x14ac:dyDescent="0.2">
      <c r="A264" s="177"/>
      <c r="B264" s="177"/>
      <c r="C264" s="177"/>
      <c r="D264" s="38"/>
      <c r="E264" s="38"/>
      <c r="F264" s="59"/>
      <c r="G264" s="177"/>
      <c r="H264" s="177"/>
      <c r="I264" s="177"/>
      <c r="J264" s="38"/>
      <c r="K264" s="38"/>
    </row>
    <row r="265" spans="1:11" ht="21.75" customHeight="1" x14ac:dyDescent="0.2">
      <c r="A265" s="177"/>
      <c r="B265" s="177"/>
      <c r="C265" s="177"/>
      <c r="D265" s="38"/>
      <c r="E265" s="38"/>
      <c r="F265" s="59"/>
      <c r="G265" s="177"/>
      <c r="H265" s="177"/>
      <c r="I265" s="177"/>
      <c r="J265" s="38"/>
      <c r="K265" s="38"/>
    </row>
    <row r="266" spans="1:11" ht="21.75" customHeight="1" x14ac:dyDescent="0.2">
      <c r="A266" s="177"/>
      <c r="B266" s="177"/>
      <c r="C266" s="177"/>
      <c r="D266" s="38"/>
      <c r="E266" s="38"/>
      <c r="F266" s="59"/>
      <c r="G266" s="177"/>
      <c r="H266" s="177"/>
      <c r="I266" s="177"/>
      <c r="J266" s="38"/>
      <c r="K266" s="38"/>
    </row>
    <row r="267" spans="1:11" ht="21.75" customHeight="1" x14ac:dyDescent="0.2">
      <c r="A267" s="177"/>
      <c r="B267" s="177"/>
      <c r="C267" s="177"/>
      <c r="D267" s="38"/>
      <c r="E267" s="38"/>
      <c r="F267" s="59"/>
      <c r="G267" s="177"/>
      <c r="H267" s="177"/>
      <c r="I267" s="177"/>
      <c r="J267" s="38"/>
      <c r="K267" s="38"/>
    </row>
    <row r="268" spans="1:11" ht="21.75" customHeight="1" x14ac:dyDescent="0.2">
      <c r="A268" s="177"/>
      <c r="B268" s="177"/>
      <c r="C268" s="177"/>
      <c r="D268" s="38"/>
      <c r="E268" s="38"/>
      <c r="F268" s="59"/>
      <c r="G268" s="177"/>
      <c r="H268" s="177"/>
      <c r="I268" s="177"/>
      <c r="J268" s="38"/>
      <c r="K268" s="38"/>
    </row>
    <row r="269" spans="1:11" ht="21.75" customHeight="1" x14ac:dyDescent="0.2">
      <c r="A269" s="177"/>
      <c r="B269" s="177"/>
      <c r="C269" s="177"/>
      <c r="D269" s="38"/>
      <c r="E269" s="38"/>
      <c r="F269" s="59"/>
      <c r="G269" s="177"/>
      <c r="H269" s="177"/>
      <c r="I269" s="177"/>
      <c r="J269" s="38"/>
      <c r="K269" s="38"/>
    </row>
    <row r="270" spans="1:11" ht="21.75" customHeight="1" x14ac:dyDescent="0.2">
      <c r="A270" s="177"/>
      <c r="B270" s="177"/>
      <c r="C270" s="177"/>
      <c r="D270" s="38"/>
      <c r="E270" s="38"/>
      <c r="F270" s="59"/>
      <c r="G270" s="177"/>
      <c r="H270" s="177"/>
      <c r="I270" s="177"/>
      <c r="J270" s="38"/>
      <c r="K270" s="38"/>
    </row>
    <row r="271" spans="1:11" ht="21.75" customHeight="1" x14ac:dyDescent="0.2">
      <c r="A271" s="177"/>
      <c r="B271" s="177"/>
      <c r="C271" s="177"/>
      <c r="D271" s="38"/>
      <c r="E271" s="38"/>
      <c r="F271" s="59"/>
      <c r="G271" s="177"/>
      <c r="H271" s="177"/>
      <c r="I271" s="177"/>
      <c r="J271" s="38"/>
      <c r="K271" s="38"/>
    </row>
    <row r="272" spans="1:11" ht="21.75" customHeight="1" x14ac:dyDescent="0.2">
      <c r="A272" s="177"/>
      <c r="B272" s="177"/>
      <c r="C272" s="177"/>
      <c r="D272" s="38"/>
      <c r="E272" s="38"/>
      <c r="F272" s="59"/>
      <c r="G272" s="177"/>
      <c r="H272" s="177"/>
      <c r="I272" s="177"/>
      <c r="J272" s="38"/>
      <c r="K272" s="38"/>
    </row>
    <row r="273" spans="1:11" ht="21.75" customHeight="1" x14ac:dyDescent="0.2">
      <c r="A273" s="177"/>
      <c r="B273" s="177"/>
      <c r="C273" s="177"/>
      <c r="D273" s="38"/>
      <c r="E273" s="38"/>
      <c r="F273" s="59"/>
      <c r="G273" s="177"/>
      <c r="H273" s="177"/>
      <c r="I273" s="177"/>
      <c r="J273" s="38"/>
      <c r="K273" s="38"/>
    </row>
    <row r="274" spans="1:11" ht="21.75" customHeight="1" x14ac:dyDescent="0.2">
      <c r="A274" s="177"/>
      <c r="B274" s="177"/>
      <c r="C274" s="177"/>
      <c r="D274" s="38"/>
      <c r="I274" s="177"/>
      <c r="J274" s="38"/>
      <c r="K274" s="38"/>
    </row>
    <row r="275" spans="1:11" ht="21.75" customHeight="1" x14ac:dyDescent="0.2">
      <c r="A275" s="177"/>
      <c r="B275" s="177"/>
      <c r="C275" s="177"/>
      <c r="D275" s="38"/>
      <c r="I275" s="177"/>
      <c r="J275" s="38"/>
      <c r="K275" s="38"/>
    </row>
    <row r="276" spans="1:11" ht="21.75" customHeight="1" x14ac:dyDescent="0.2">
      <c r="A276" s="177"/>
      <c r="B276" s="177"/>
      <c r="C276" s="177"/>
      <c r="D276" s="38"/>
      <c r="I276" s="177"/>
      <c r="J276" s="38"/>
      <c r="K276" s="38"/>
    </row>
    <row r="277" spans="1:11" ht="21.75" customHeight="1" x14ac:dyDescent="0.2">
      <c r="A277" s="177"/>
      <c r="B277" s="177"/>
      <c r="C277" s="177"/>
      <c r="D277" s="38"/>
      <c r="I277" s="177"/>
      <c r="J277" s="38"/>
      <c r="K277" s="38"/>
    </row>
    <row r="278" spans="1:11" ht="21.75" customHeight="1" x14ac:dyDescent="0.2">
      <c r="A278" s="177"/>
      <c r="B278" s="177"/>
      <c r="C278" s="177"/>
      <c r="D278" s="38"/>
      <c r="I278" s="177"/>
      <c r="J278" s="38"/>
      <c r="K278" s="38"/>
    </row>
    <row r="279" spans="1:11" ht="21.75" customHeight="1" x14ac:dyDescent="0.2">
      <c r="A279" s="177"/>
      <c r="B279" s="177"/>
      <c r="C279" s="177"/>
      <c r="D279" s="38"/>
      <c r="I279" s="177"/>
      <c r="J279" s="38"/>
      <c r="K279" s="38"/>
    </row>
    <row r="280" spans="1:11" ht="21.75" customHeight="1" x14ac:dyDescent="0.2">
      <c r="A280" s="177"/>
      <c r="B280" s="177"/>
      <c r="C280" s="177"/>
      <c r="D280" s="38"/>
      <c r="I280" s="177"/>
      <c r="J280" s="38"/>
      <c r="K280" s="38"/>
    </row>
    <row r="281" spans="1:11" ht="21.75" customHeight="1" x14ac:dyDescent="0.2">
      <c r="A281" s="177"/>
      <c r="B281" s="177"/>
      <c r="C281" s="177"/>
      <c r="D281" s="38"/>
      <c r="I281" s="177"/>
      <c r="J281" s="38"/>
      <c r="K281" s="38"/>
    </row>
    <row r="282" spans="1:11" ht="21.75" customHeight="1" x14ac:dyDescent="0.2">
      <c r="A282" s="177"/>
      <c r="B282" s="177"/>
      <c r="C282" s="177"/>
      <c r="D282" s="38"/>
      <c r="I282" s="177"/>
      <c r="J282" s="38"/>
      <c r="K282" s="38"/>
    </row>
    <row r="283" spans="1:11" ht="21.75" customHeight="1" x14ac:dyDescent="0.2">
      <c r="A283" s="177"/>
      <c r="B283" s="177"/>
      <c r="C283" s="177"/>
      <c r="D283" s="38"/>
      <c r="I283" s="177"/>
      <c r="J283" s="38"/>
      <c r="K283" s="38"/>
    </row>
    <row r="284" spans="1:11" ht="21.75" customHeight="1" x14ac:dyDescent="0.2">
      <c r="A284" s="177"/>
      <c r="B284" s="177"/>
      <c r="C284" s="177"/>
      <c r="D284" s="38"/>
      <c r="I284" s="177"/>
      <c r="J284" s="38"/>
      <c r="K284" s="38"/>
    </row>
    <row r="285" spans="1:11" ht="21.75" customHeight="1" x14ac:dyDescent="0.2">
      <c r="A285" s="177"/>
      <c r="B285" s="177"/>
      <c r="C285" s="177"/>
      <c r="D285" s="38"/>
      <c r="I285" s="177"/>
      <c r="J285" s="38"/>
      <c r="K285" s="38"/>
    </row>
    <row r="286" spans="1:11" ht="21.75" customHeight="1" x14ac:dyDescent="0.2">
      <c r="A286" s="177"/>
      <c r="B286" s="177"/>
      <c r="C286" s="177"/>
      <c r="D286" s="38"/>
      <c r="I286" s="177"/>
      <c r="J286" s="38"/>
      <c r="K286" s="38"/>
    </row>
    <row r="287" spans="1:11" ht="21.75" customHeight="1" x14ac:dyDescent="0.2">
      <c r="A287" s="177"/>
      <c r="B287" s="177"/>
      <c r="C287" s="177"/>
      <c r="D287" s="38"/>
      <c r="I287" s="177"/>
      <c r="J287" s="38"/>
      <c r="K287" s="38"/>
    </row>
    <row r="288" spans="1:11" ht="21.75" customHeight="1" x14ac:dyDescent="0.2">
      <c r="A288" s="177"/>
      <c r="B288" s="177"/>
      <c r="C288" s="177"/>
      <c r="D288" s="38"/>
      <c r="I288" s="177"/>
      <c r="J288" s="38"/>
      <c r="K288" s="38"/>
    </row>
    <row r="289" spans="1:11" ht="21.75" customHeight="1" x14ac:dyDescent="0.2">
      <c r="A289" s="177"/>
      <c r="B289" s="177"/>
      <c r="C289" s="177"/>
      <c r="D289" s="38"/>
      <c r="I289" s="177"/>
      <c r="J289" s="38"/>
      <c r="K289" s="38"/>
    </row>
    <row r="290" spans="1:11" ht="21.75" customHeight="1" x14ac:dyDescent="0.2">
      <c r="A290" s="177"/>
      <c r="B290" s="177"/>
      <c r="C290" s="177"/>
      <c r="D290" s="38"/>
      <c r="I290" s="177"/>
      <c r="J290" s="38"/>
      <c r="K290" s="38"/>
    </row>
    <row r="291" spans="1:11" ht="21.75" customHeight="1" x14ac:dyDescent="0.2">
      <c r="A291" s="177"/>
      <c r="B291" s="177"/>
      <c r="C291" s="177"/>
      <c r="D291" s="38"/>
      <c r="I291" s="177"/>
      <c r="J291" s="38"/>
      <c r="K291" s="38"/>
    </row>
    <row r="292" spans="1:11" ht="21.75" customHeight="1" x14ac:dyDescent="0.2">
      <c r="A292" s="177"/>
      <c r="B292" s="177"/>
      <c r="C292" s="177"/>
      <c r="D292" s="38"/>
      <c r="I292" s="177"/>
      <c r="J292" s="38"/>
      <c r="K292" s="38"/>
    </row>
    <row r="293" spans="1:11" ht="21.75" customHeight="1" x14ac:dyDescent="0.2">
      <c r="A293" s="177"/>
      <c r="B293" s="177"/>
      <c r="C293" s="177"/>
      <c r="D293" s="38"/>
      <c r="I293" s="177"/>
      <c r="J293" s="38"/>
      <c r="K293" s="38"/>
    </row>
    <row r="294" spans="1:11" ht="21.75" customHeight="1" x14ac:dyDescent="0.2">
      <c r="A294" s="177"/>
      <c r="B294" s="177"/>
      <c r="C294" s="177"/>
      <c r="D294" s="38"/>
      <c r="I294" s="177"/>
      <c r="J294" s="38"/>
      <c r="K294" s="38"/>
    </row>
    <row r="295" spans="1:11" ht="21.75" customHeight="1" x14ac:dyDescent="0.2">
      <c r="A295" s="177"/>
      <c r="B295" s="177"/>
      <c r="C295" s="177"/>
      <c r="D295" s="38"/>
      <c r="I295" s="177"/>
      <c r="J295" s="38"/>
      <c r="K295" s="38"/>
    </row>
    <row r="296" spans="1:11" ht="21.75" customHeight="1" x14ac:dyDescent="0.2">
      <c r="A296" s="177"/>
      <c r="B296" s="177"/>
      <c r="C296" s="177"/>
      <c r="D296" s="38"/>
      <c r="I296" s="177"/>
      <c r="J296" s="38"/>
      <c r="K296" s="38"/>
    </row>
    <row r="297" spans="1:11" ht="21.75" customHeight="1" x14ac:dyDescent="0.2">
      <c r="A297" s="177"/>
      <c r="B297" s="177"/>
      <c r="C297" s="177"/>
      <c r="D297" s="38"/>
      <c r="I297" s="177"/>
      <c r="J297" s="38"/>
      <c r="K297" s="38"/>
    </row>
    <row r="298" spans="1:11" ht="21.75" customHeight="1" x14ac:dyDescent="0.2">
      <c r="A298" s="177"/>
      <c r="B298" s="177"/>
      <c r="C298" s="177"/>
      <c r="D298" s="38"/>
      <c r="I298" s="177"/>
      <c r="J298" s="38"/>
      <c r="K298" s="38"/>
    </row>
    <row r="299" spans="1:11" ht="21.75" customHeight="1" x14ac:dyDescent="0.2">
      <c r="A299" s="177"/>
      <c r="B299" s="177"/>
      <c r="C299" s="177"/>
      <c r="D299" s="38"/>
      <c r="I299" s="177"/>
      <c r="J299" s="38"/>
      <c r="K299" s="38"/>
    </row>
    <row r="300" spans="1:11" ht="21.75" customHeight="1" x14ac:dyDescent="0.2">
      <c r="A300" s="177"/>
      <c r="B300" s="177"/>
      <c r="C300" s="177"/>
      <c r="D300" s="38"/>
      <c r="I300" s="177"/>
      <c r="J300" s="38"/>
      <c r="K300" s="38"/>
    </row>
    <row r="301" spans="1:11" ht="21.75" customHeight="1" x14ac:dyDescent="0.2">
      <c r="A301" s="177"/>
      <c r="B301" s="177"/>
      <c r="C301" s="177"/>
      <c r="D301" s="38"/>
      <c r="I301" s="177"/>
      <c r="J301" s="38"/>
      <c r="K301" s="38"/>
    </row>
    <row r="302" spans="1:11" ht="21.75" customHeight="1" x14ac:dyDescent="0.2">
      <c r="A302" s="177"/>
      <c r="B302" s="177"/>
      <c r="C302" s="177"/>
      <c r="D302" s="38"/>
      <c r="I302" s="177"/>
      <c r="J302" s="38"/>
      <c r="K302" s="38"/>
    </row>
    <row r="303" spans="1:11" ht="21.75" customHeight="1" x14ac:dyDescent="0.2">
      <c r="A303" s="177"/>
      <c r="B303" s="177"/>
      <c r="C303" s="177"/>
      <c r="D303" s="38"/>
      <c r="I303" s="177"/>
      <c r="J303" s="38"/>
      <c r="K303" s="38"/>
    </row>
    <row r="304" spans="1:11" ht="21.75" customHeight="1" x14ac:dyDescent="0.2">
      <c r="A304" s="177"/>
      <c r="B304" s="177"/>
      <c r="C304" s="177"/>
      <c r="D304" s="38"/>
      <c r="I304" s="177"/>
      <c r="J304" s="38"/>
      <c r="K304" s="38"/>
    </row>
    <row r="305" spans="1:11" ht="21.75" customHeight="1" x14ac:dyDescent="0.2">
      <c r="A305" s="177"/>
      <c r="B305" s="177"/>
      <c r="C305" s="177"/>
      <c r="D305" s="38"/>
      <c r="I305" s="177"/>
      <c r="J305" s="38"/>
      <c r="K305" s="38"/>
    </row>
    <row r="306" spans="1:11" ht="21.75" customHeight="1" x14ac:dyDescent="0.2">
      <c r="A306" s="177"/>
      <c r="B306" s="177"/>
      <c r="C306" s="177"/>
      <c r="D306" s="38"/>
      <c r="I306" s="177"/>
      <c r="J306" s="38"/>
      <c r="K306" s="38"/>
    </row>
    <row r="307" spans="1:11" ht="21.75" customHeight="1" x14ac:dyDescent="0.2">
      <c r="A307" s="177"/>
      <c r="B307" s="177"/>
      <c r="C307" s="177"/>
      <c r="D307" s="38"/>
      <c r="I307" s="177"/>
      <c r="J307" s="38"/>
      <c r="K307" s="38"/>
    </row>
    <row r="308" spans="1:11" ht="21.75" customHeight="1" x14ac:dyDescent="0.2">
      <c r="A308" s="177"/>
      <c r="B308" s="177"/>
      <c r="C308" s="177"/>
      <c r="D308" s="38"/>
      <c r="I308" s="177"/>
      <c r="J308" s="38"/>
      <c r="K308" s="38"/>
    </row>
    <row r="309" spans="1:11" ht="21.75" customHeight="1" x14ac:dyDescent="0.2">
      <c r="A309" s="177"/>
      <c r="B309" s="177"/>
      <c r="C309" s="177"/>
      <c r="D309" s="38"/>
      <c r="I309" s="177"/>
      <c r="J309" s="38"/>
      <c r="K309" s="38"/>
    </row>
    <row r="310" spans="1:11" ht="21.75" customHeight="1" x14ac:dyDescent="0.2">
      <c r="A310" s="177"/>
      <c r="B310" s="177"/>
      <c r="C310" s="177"/>
      <c r="D310" s="38"/>
      <c r="I310" s="177"/>
      <c r="J310" s="38"/>
      <c r="K310" s="38"/>
    </row>
    <row r="311" spans="1:11" ht="21.75" customHeight="1" x14ac:dyDescent="0.2">
      <c r="A311" s="177"/>
      <c r="B311" s="177"/>
      <c r="C311" s="177"/>
      <c r="D311" s="38"/>
      <c r="I311" s="177"/>
      <c r="J311" s="38"/>
      <c r="K311" s="38"/>
    </row>
    <row r="312" spans="1:11" ht="21.75" customHeight="1" x14ac:dyDescent="0.2">
      <c r="A312" s="177"/>
      <c r="B312" s="177"/>
      <c r="C312" s="177"/>
      <c r="D312" s="38"/>
      <c r="I312" s="177"/>
      <c r="J312" s="38"/>
      <c r="K312" s="38"/>
    </row>
    <row r="313" spans="1:11" ht="21.75" customHeight="1" x14ac:dyDescent="0.2">
      <c r="A313" s="177"/>
      <c r="B313" s="177"/>
      <c r="C313" s="177"/>
      <c r="D313" s="38"/>
      <c r="I313" s="177"/>
      <c r="J313" s="38"/>
      <c r="K313" s="38"/>
    </row>
    <row r="314" spans="1:11" ht="21.75" customHeight="1" x14ac:dyDescent="0.2">
      <c r="A314" s="177"/>
      <c r="B314" s="177"/>
      <c r="C314" s="177"/>
      <c r="D314" s="38"/>
      <c r="I314" s="177"/>
      <c r="J314" s="38"/>
      <c r="K314" s="38"/>
    </row>
    <row r="315" spans="1:11" ht="21.75" customHeight="1" x14ac:dyDescent="0.2">
      <c r="A315" s="177"/>
      <c r="B315" s="177"/>
      <c r="C315" s="177"/>
      <c r="D315" s="38"/>
      <c r="I315" s="177"/>
      <c r="J315" s="38"/>
      <c r="K315" s="38"/>
    </row>
    <row r="316" spans="1:11" ht="21.75" customHeight="1" x14ac:dyDescent="0.2">
      <c r="A316" s="177"/>
      <c r="B316" s="177"/>
      <c r="C316" s="177"/>
      <c r="D316" s="38"/>
      <c r="I316" s="177"/>
      <c r="J316" s="38"/>
      <c r="K316" s="38"/>
    </row>
    <row r="317" spans="1:11" ht="21.75" customHeight="1" x14ac:dyDescent="0.2">
      <c r="A317" s="177"/>
      <c r="B317" s="177"/>
      <c r="C317" s="177"/>
      <c r="D317" s="38"/>
      <c r="I317" s="177"/>
      <c r="J317" s="38"/>
      <c r="K317" s="38"/>
    </row>
    <row r="318" spans="1:11" ht="21.75" customHeight="1" x14ac:dyDescent="0.2">
      <c r="A318" s="177"/>
      <c r="B318" s="177"/>
      <c r="C318" s="177"/>
      <c r="D318" s="38"/>
      <c r="I318" s="177"/>
      <c r="J318" s="38"/>
      <c r="K318" s="38"/>
    </row>
    <row r="319" spans="1:11" ht="21.75" customHeight="1" x14ac:dyDescent="0.2">
      <c r="A319" s="177"/>
      <c r="B319" s="177"/>
      <c r="C319" s="177"/>
      <c r="D319" s="38"/>
      <c r="I319" s="177"/>
      <c r="J319" s="38"/>
      <c r="K319" s="38"/>
    </row>
    <row r="320" spans="1:11" ht="21.75" customHeight="1" x14ac:dyDescent="0.2">
      <c r="A320" s="177"/>
      <c r="B320" s="177"/>
      <c r="C320" s="177"/>
      <c r="D320" s="38"/>
      <c r="I320" s="177"/>
      <c r="J320" s="38"/>
      <c r="K320" s="38"/>
    </row>
    <row r="321" spans="1:11" ht="21.75" customHeight="1" x14ac:dyDescent="0.2">
      <c r="A321" s="177"/>
      <c r="B321" s="177"/>
      <c r="C321" s="177"/>
      <c r="D321" s="38"/>
      <c r="I321" s="177"/>
      <c r="J321" s="38"/>
      <c r="K321" s="38"/>
    </row>
    <row r="322" spans="1:11" ht="21.75" customHeight="1" x14ac:dyDescent="0.2">
      <c r="A322" s="177"/>
      <c r="B322" s="177"/>
      <c r="C322" s="177"/>
      <c r="D322" s="38"/>
      <c r="I322" s="177"/>
      <c r="J322" s="38"/>
      <c r="K322" s="38"/>
    </row>
    <row r="323" spans="1:11" ht="21.75" customHeight="1" x14ac:dyDescent="0.2">
      <c r="A323" s="177"/>
      <c r="B323" s="177"/>
      <c r="C323" s="177"/>
      <c r="D323" s="38"/>
      <c r="I323" s="177"/>
      <c r="J323" s="38"/>
      <c r="K323" s="38"/>
    </row>
    <row r="324" spans="1:11" ht="21.75" customHeight="1" x14ac:dyDescent="0.2">
      <c r="A324" s="177"/>
      <c r="B324" s="177"/>
      <c r="C324" s="177"/>
      <c r="D324" s="38"/>
      <c r="I324" s="177"/>
      <c r="J324" s="38"/>
      <c r="K324" s="38"/>
    </row>
    <row r="325" spans="1:11" ht="21.75" customHeight="1" x14ac:dyDescent="0.2">
      <c r="A325" s="177"/>
      <c r="B325" s="177"/>
      <c r="C325" s="177"/>
      <c r="D325" s="38"/>
      <c r="I325" s="177"/>
      <c r="J325" s="38"/>
      <c r="K325" s="38"/>
    </row>
    <row r="326" spans="1:11" ht="21.75" customHeight="1" x14ac:dyDescent="0.2">
      <c r="A326" s="177"/>
      <c r="B326" s="177"/>
      <c r="C326" s="177"/>
      <c r="D326" s="38"/>
      <c r="I326" s="177"/>
      <c r="J326" s="38"/>
      <c r="K326" s="38"/>
    </row>
    <row r="327" spans="1:11" ht="21.75" customHeight="1" x14ac:dyDescent="0.2">
      <c r="A327" s="177"/>
      <c r="B327" s="177"/>
      <c r="C327" s="177"/>
      <c r="D327" s="38"/>
      <c r="I327" s="177"/>
      <c r="J327" s="38"/>
      <c r="K327" s="38"/>
    </row>
    <row r="328" spans="1:11" ht="21.75" customHeight="1" x14ac:dyDescent="0.2">
      <c r="A328" s="177"/>
      <c r="B328" s="177"/>
      <c r="C328" s="177"/>
      <c r="D328" s="38"/>
      <c r="I328" s="177"/>
      <c r="J328" s="38"/>
      <c r="K328" s="38"/>
    </row>
    <row r="329" spans="1:11" ht="21.75" customHeight="1" x14ac:dyDescent="0.2">
      <c r="A329" s="177"/>
      <c r="B329" s="177"/>
      <c r="C329" s="177"/>
      <c r="D329" s="38"/>
      <c r="I329" s="177"/>
      <c r="J329" s="38"/>
      <c r="K329" s="38"/>
    </row>
    <row r="330" spans="1:11" ht="21.75" customHeight="1" x14ac:dyDescent="0.2">
      <c r="A330" s="177"/>
      <c r="B330" s="177"/>
      <c r="C330" s="177"/>
      <c r="D330" s="38"/>
      <c r="I330" s="177"/>
      <c r="J330" s="38"/>
      <c r="K330" s="38"/>
    </row>
    <row r="331" spans="1:11" ht="21.75" customHeight="1" x14ac:dyDescent="0.2">
      <c r="A331" s="177"/>
      <c r="B331" s="177"/>
      <c r="C331" s="177"/>
      <c r="D331" s="38"/>
      <c r="I331" s="177"/>
      <c r="J331" s="38"/>
      <c r="K331" s="38"/>
    </row>
    <row r="332" spans="1:11" ht="21.75" customHeight="1" x14ac:dyDescent="0.2">
      <c r="A332" s="177"/>
      <c r="B332" s="177"/>
      <c r="C332" s="177"/>
      <c r="D332" s="38"/>
      <c r="I332" s="177"/>
      <c r="J332" s="38"/>
      <c r="K332" s="38"/>
    </row>
    <row r="333" spans="1:11" ht="21.75" customHeight="1" x14ac:dyDescent="0.2">
      <c r="A333" s="177"/>
      <c r="B333" s="177"/>
      <c r="C333" s="177"/>
      <c r="D333" s="38"/>
      <c r="I333" s="177"/>
      <c r="J333" s="38"/>
      <c r="K333" s="38"/>
    </row>
    <row r="334" spans="1:11" ht="21.75" customHeight="1" x14ac:dyDescent="0.2">
      <c r="A334" s="177"/>
      <c r="B334" s="177"/>
      <c r="C334" s="177"/>
      <c r="D334" s="38"/>
      <c r="I334" s="177"/>
      <c r="J334" s="38"/>
      <c r="K334" s="38"/>
    </row>
    <row r="335" spans="1:11" ht="21.75" customHeight="1" x14ac:dyDescent="0.2">
      <c r="A335" s="177"/>
      <c r="B335" s="177"/>
      <c r="C335" s="177"/>
      <c r="D335" s="38"/>
      <c r="I335" s="177"/>
      <c r="J335" s="38"/>
      <c r="K335" s="38"/>
    </row>
    <row r="336" spans="1:11" ht="21.75" customHeight="1" x14ac:dyDescent="0.2">
      <c r="A336" s="177"/>
      <c r="B336" s="177"/>
      <c r="C336" s="177"/>
      <c r="D336" s="38"/>
      <c r="I336" s="177"/>
      <c r="J336" s="38"/>
      <c r="K336" s="38"/>
    </row>
    <row r="337" spans="1:11" ht="21.75" customHeight="1" x14ac:dyDescent="0.2">
      <c r="A337" s="177"/>
      <c r="B337" s="177"/>
      <c r="C337" s="177"/>
      <c r="D337" s="38"/>
      <c r="I337" s="177"/>
      <c r="J337" s="38"/>
      <c r="K337" s="38"/>
    </row>
    <row r="338" spans="1:11" ht="21.75" customHeight="1" x14ac:dyDescent="0.2">
      <c r="A338" s="177"/>
      <c r="B338" s="177"/>
      <c r="C338" s="177"/>
      <c r="D338" s="38"/>
      <c r="I338" s="177"/>
      <c r="J338" s="38"/>
      <c r="K338" s="38"/>
    </row>
    <row r="339" spans="1:11" ht="21.75" customHeight="1" x14ac:dyDescent="0.2">
      <c r="A339" s="177"/>
      <c r="B339" s="177"/>
      <c r="C339" s="177"/>
      <c r="D339" s="38"/>
      <c r="I339" s="177"/>
      <c r="J339" s="38"/>
      <c r="K339" s="38"/>
    </row>
    <row r="340" spans="1:11" ht="21.75" customHeight="1" x14ac:dyDescent="0.2">
      <c r="A340" s="177"/>
      <c r="B340" s="177"/>
      <c r="C340" s="177"/>
      <c r="D340" s="38"/>
      <c r="I340" s="177"/>
      <c r="J340" s="38"/>
      <c r="K340" s="38"/>
    </row>
    <row r="341" spans="1:11" ht="21.75" customHeight="1" x14ac:dyDescent="0.2">
      <c r="A341" s="177"/>
      <c r="B341" s="177"/>
      <c r="C341" s="177"/>
      <c r="D341" s="38"/>
      <c r="I341" s="177"/>
      <c r="J341" s="38"/>
      <c r="K341" s="38"/>
    </row>
    <row r="342" spans="1:11" ht="21.75" customHeight="1" x14ac:dyDescent="0.2">
      <c r="A342" s="177"/>
      <c r="B342" s="177"/>
      <c r="C342" s="177"/>
      <c r="D342" s="38"/>
      <c r="I342" s="177"/>
      <c r="J342" s="38"/>
      <c r="K342" s="38"/>
    </row>
    <row r="343" spans="1:11" ht="21.75" customHeight="1" x14ac:dyDescent="0.2">
      <c r="A343" s="177"/>
      <c r="B343" s="177"/>
      <c r="C343" s="177"/>
      <c r="D343" s="38"/>
      <c r="I343" s="177"/>
      <c r="J343" s="38"/>
      <c r="K343" s="38"/>
    </row>
    <row r="344" spans="1:11" ht="21.75" customHeight="1" x14ac:dyDescent="0.2">
      <c r="A344" s="177"/>
      <c r="B344" s="177"/>
      <c r="C344" s="177"/>
      <c r="D344" s="38"/>
      <c r="I344" s="177"/>
      <c r="J344" s="38"/>
      <c r="K344" s="38"/>
    </row>
    <row r="345" spans="1:11" ht="21.75" customHeight="1" x14ac:dyDescent="0.2">
      <c r="A345" s="177"/>
      <c r="B345" s="177"/>
      <c r="C345" s="177"/>
      <c r="D345" s="38"/>
      <c r="I345" s="177"/>
      <c r="J345" s="38"/>
      <c r="K345" s="38"/>
    </row>
    <row r="346" spans="1:11" ht="21.75" customHeight="1" x14ac:dyDescent="0.2">
      <c r="A346" s="177"/>
      <c r="B346" s="177"/>
      <c r="C346" s="177"/>
      <c r="D346" s="38"/>
      <c r="I346" s="177"/>
      <c r="J346" s="38"/>
      <c r="K346" s="38"/>
    </row>
    <row r="347" spans="1:11" ht="21.75" customHeight="1" x14ac:dyDescent="0.2">
      <c r="A347" s="177"/>
      <c r="B347" s="177"/>
      <c r="C347" s="177"/>
      <c r="D347" s="38"/>
      <c r="I347" s="177"/>
      <c r="J347" s="38"/>
      <c r="K347" s="38"/>
    </row>
    <row r="348" spans="1:11" ht="21.75" customHeight="1" x14ac:dyDescent="0.2">
      <c r="A348" s="177"/>
      <c r="B348" s="177"/>
      <c r="C348" s="177"/>
      <c r="D348" s="38"/>
      <c r="I348" s="177"/>
      <c r="J348" s="38"/>
      <c r="K348" s="38"/>
    </row>
    <row r="349" spans="1:11" ht="21.75" customHeight="1" x14ac:dyDescent="0.2">
      <c r="A349" s="177"/>
      <c r="B349" s="177"/>
      <c r="C349" s="177"/>
      <c r="D349" s="38"/>
      <c r="I349" s="177"/>
      <c r="J349" s="38"/>
      <c r="K349" s="38"/>
    </row>
    <row r="350" spans="1:11" ht="21.75" customHeight="1" x14ac:dyDescent="0.2">
      <c r="A350" s="177"/>
      <c r="B350" s="177"/>
      <c r="C350" s="177"/>
      <c r="D350" s="38"/>
      <c r="I350" s="177"/>
      <c r="J350" s="38"/>
      <c r="K350" s="38"/>
    </row>
    <row r="351" spans="1:11" ht="21.75" customHeight="1" x14ac:dyDescent="0.2">
      <c r="A351" s="177"/>
      <c r="B351" s="177"/>
      <c r="C351" s="177"/>
      <c r="D351" s="38"/>
      <c r="I351" s="177"/>
      <c r="J351" s="38"/>
      <c r="K351" s="38"/>
    </row>
    <row r="352" spans="1:11" ht="21.75" customHeight="1" x14ac:dyDescent="0.2">
      <c r="A352" s="177"/>
      <c r="B352" s="177"/>
      <c r="C352" s="177"/>
      <c r="D352" s="38"/>
      <c r="I352" s="177"/>
      <c r="J352" s="38"/>
      <c r="K352" s="38"/>
    </row>
    <row r="353" spans="1:11" ht="21.75" customHeight="1" x14ac:dyDescent="0.2">
      <c r="A353" s="177"/>
      <c r="B353" s="177"/>
      <c r="C353" s="177"/>
      <c r="D353" s="38"/>
      <c r="I353" s="177"/>
      <c r="J353" s="38"/>
      <c r="K353" s="38"/>
    </row>
    <row r="354" spans="1:11" ht="21.75" customHeight="1" x14ac:dyDescent="0.2">
      <c r="A354" s="177"/>
      <c r="B354" s="177"/>
      <c r="C354" s="177"/>
      <c r="D354" s="38"/>
      <c r="I354" s="177"/>
      <c r="J354" s="38"/>
      <c r="K354" s="38"/>
    </row>
    <row r="355" spans="1:11" ht="21.75" customHeight="1" x14ac:dyDescent="0.2">
      <c r="A355" s="177"/>
      <c r="B355" s="177"/>
      <c r="C355" s="177"/>
      <c r="D355" s="38"/>
      <c r="I355" s="177"/>
      <c r="J355" s="38"/>
      <c r="K355" s="38"/>
    </row>
    <row r="356" spans="1:11" ht="21.75" customHeight="1" x14ac:dyDescent="0.2">
      <c r="A356" s="177"/>
      <c r="B356" s="177"/>
      <c r="C356" s="177"/>
      <c r="D356" s="38"/>
      <c r="I356" s="177"/>
      <c r="J356" s="38"/>
      <c r="K356" s="38"/>
    </row>
    <row r="357" spans="1:11" ht="21.75" customHeight="1" x14ac:dyDescent="0.2">
      <c r="A357" s="177"/>
      <c r="B357" s="177"/>
      <c r="C357" s="177"/>
      <c r="D357" s="38"/>
      <c r="I357" s="177"/>
      <c r="J357" s="38"/>
      <c r="K357" s="38"/>
    </row>
    <row r="358" spans="1:11" ht="21.75" customHeight="1" x14ac:dyDescent="0.2">
      <c r="A358" s="177"/>
      <c r="B358" s="177"/>
      <c r="C358" s="177"/>
      <c r="D358" s="38"/>
      <c r="I358" s="177"/>
      <c r="J358" s="38"/>
      <c r="K358" s="38"/>
    </row>
    <row r="359" spans="1:11" ht="21.75" customHeight="1" x14ac:dyDescent="0.2">
      <c r="A359" s="177"/>
      <c r="B359" s="177"/>
      <c r="C359" s="177"/>
      <c r="D359" s="38"/>
      <c r="I359" s="177"/>
      <c r="J359" s="38"/>
      <c r="K359" s="38"/>
    </row>
    <row r="360" spans="1:11" ht="21.75" customHeight="1" x14ac:dyDescent="0.2">
      <c r="A360" s="177"/>
      <c r="B360" s="177"/>
      <c r="C360" s="177"/>
      <c r="D360" s="38"/>
      <c r="I360" s="177"/>
      <c r="J360" s="38"/>
      <c r="K360" s="38"/>
    </row>
    <row r="361" spans="1:11" ht="21.75" customHeight="1" x14ac:dyDescent="0.2">
      <c r="A361" s="177"/>
      <c r="B361" s="177"/>
      <c r="C361" s="177"/>
      <c r="D361" s="38"/>
      <c r="I361" s="177"/>
      <c r="J361" s="38"/>
      <c r="K361" s="38"/>
    </row>
    <row r="362" spans="1:11" ht="21.75" customHeight="1" x14ac:dyDescent="0.2">
      <c r="A362" s="177"/>
      <c r="B362" s="177"/>
      <c r="C362" s="177"/>
      <c r="D362" s="38"/>
      <c r="I362" s="177"/>
      <c r="J362" s="38"/>
      <c r="K362" s="38"/>
    </row>
    <row r="363" spans="1:11" ht="21.75" customHeight="1" x14ac:dyDescent="0.2">
      <c r="A363" s="177"/>
      <c r="B363" s="177"/>
      <c r="C363" s="177"/>
      <c r="D363" s="38"/>
      <c r="I363" s="177"/>
      <c r="J363" s="38"/>
      <c r="K363" s="38"/>
    </row>
    <row r="364" spans="1:11" ht="21.75" customHeight="1" x14ac:dyDescent="0.2">
      <c r="A364" s="177"/>
      <c r="B364" s="177"/>
      <c r="C364" s="177"/>
      <c r="D364" s="38"/>
      <c r="I364" s="177"/>
      <c r="J364" s="38"/>
      <c r="K364" s="38"/>
    </row>
    <row r="365" spans="1:11" ht="21.75" customHeight="1" x14ac:dyDescent="0.2">
      <c r="A365" s="177"/>
      <c r="B365" s="177"/>
      <c r="C365" s="177"/>
      <c r="D365" s="38"/>
      <c r="I365" s="177"/>
      <c r="J365" s="38"/>
      <c r="K365" s="38"/>
    </row>
    <row r="366" spans="1:11" ht="21.75" customHeight="1" x14ac:dyDescent="0.2">
      <c r="A366" s="177"/>
      <c r="B366" s="177"/>
      <c r="C366" s="177"/>
      <c r="D366" s="38"/>
      <c r="I366" s="177"/>
      <c r="J366" s="38"/>
      <c r="K366" s="38"/>
    </row>
    <row r="367" spans="1:11" ht="21.75" customHeight="1" x14ac:dyDescent="0.2">
      <c r="A367" s="177"/>
      <c r="B367" s="177"/>
      <c r="C367" s="177"/>
      <c r="D367" s="38"/>
      <c r="I367" s="177"/>
      <c r="J367" s="38"/>
      <c r="K367" s="38"/>
    </row>
    <row r="368" spans="1:11" ht="21.75" customHeight="1" x14ac:dyDescent="0.2">
      <c r="A368" s="177"/>
      <c r="B368" s="177"/>
      <c r="C368" s="177"/>
      <c r="D368" s="38"/>
      <c r="I368" s="177"/>
      <c r="J368" s="38"/>
      <c r="K368" s="38"/>
    </row>
    <row r="369" spans="1:11" ht="21.75" customHeight="1" x14ac:dyDescent="0.2">
      <c r="A369" s="177"/>
      <c r="B369" s="177"/>
      <c r="C369" s="177"/>
      <c r="D369" s="38"/>
      <c r="I369" s="177"/>
      <c r="J369" s="38"/>
      <c r="K369" s="38"/>
    </row>
    <row r="370" spans="1:11" ht="21.75" customHeight="1" x14ac:dyDescent="0.2">
      <c r="A370" s="177"/>
      <c r="B370" s="177"/>
      <c r="C370" s="177"/>
      <c r="D370" s="38"/>
      <c r="I370" s="177"/>
      <c r="J370" s="38"/>
      <c r="K370" s="38"/>
    </row>
    <row r="371" spans="1:11" ht="21.75" customHeight="1" x14ac:dyDescent="0.2">
      <c r="A371" s="177"/>
      <c r="B371" s="177"/>
      <c r="C371" s="177"/>
      <c r="D371" s="38"/>
      <c r="I371" s="177"/>
      <c r="J371" s="38"/>
      <c r="K371" s="38"/>
    </row>
    <row r="372" spans="1:11" ht="21.75" customHeight="1" x14ac:dyDescent="0.2">
      <c r="A372" s="177"/>
      <c r="B372" s="177"/>
      <c r="C372" s="177"/>
      <c r="D372" s="38"/>
      <c r="I372" s="177"/>
      <c r="J372" s="38"/>
      <c r="K372" s="38"/>
    </row>
    <row r="373" spans="1:11" ht="21.75" customHeight="1" x14ac:dyDescent="0.2">
      <c r="A373" s="177"/>
      <c r="B373" s="177"/>
      <c r="C373" s="177"/>
      <c r="D373" s="38"/>
      <c r="I373" s="177"/>
      <c r="J373" s="38"/>
      <c r="K373" s="38"/>
    </row>
    <row r="374" spans="1:11" ht="21.75" customHeight="1" x14ac:dyDescent="0.2">
      <c r="A374" s="177"/>
      <c r="B374" s="177"/>
      <c r="C374" s="177"/>
      <c r="D374" s="38"/>
      <c r="I374" s="177"/>
      <c r="J374" s="38"/>
      <c r="K374" s="38"/>
    </row>
    <row r="375" spans="1:11" ht="21.75" customHeight="1" x14ac:dyDescent="0.2">
      <c r="A375" s="177"/>
      <c r="B375" s="177"/>
      <c r="C375" s="177"/>
      <c r="D375" s="38"/>
      <c r="I375" s="177"/>
      <c r="J375" s="38"/>
      <c r="K375" s="38"/>
    </row>
    <row r="376" spans="1:11" ht="21.75" customHeight="1" x14ac:dyDescent="0.2">
      <c r="A376" s="177"/>
      <c r="B376" s="177"/>
      <c r="C376" s="177"/>
      <c r="D376" s="38"/>
      <c r="I376" s="177"/>
      <c r="J376" s="38"/>
      <c r="K376" s="38"/>
    </row>
    <row r="377" spans="1:11" ht="21.75" customHeight="1" x14ac:dyDescent="0.2">
      <c r="A377" s="177"/>
      <c r="B377" s="177"/>
      <c r="C377" s="177"/>
      <c r="D377" s="38"/>
      <c r="I377" s="177"/>
      <c r="J377" s="38"/>
      <c r="K377" s="38"/>
    </row>
    <row r="378" spans="1:11" ht="21.75" customHeight="1" x14ac:dyDescent="0.2">
      <c r="A378" s="177"/>
      <c r="B378" s="177"/>
      <c r="C378" s="177"/>
      <c r="D378" s="38"/>
      <c r="I378" s="177"/>
      <c r="J378" s="38"/>
      <c r="K378" s="38"/>
    </row>
    <row r="379" spans="1:11" ht="21.75" customHeight="1" x14ac:dyDescent="0.2">
      <c r="A379" s="177"/>
      <c r="B379" s="177"/>
      <c r="C379" s="177"/>
      <c r="D379" s="38"/>
      <c r="I379" s="177"/>
      <c r="J379" s="38"/>
      <c r="K379" s="38"/>
    </row>
    <row r="380" spans="1:11" ht="21.75" customHeight="1" x14ac:dyDescent="0.2">
      <c r="A380" s="177"/>
      <c r="B380" s="177"/>
      <c r="C380" s="177"/>
      <c r="D380" s="38"/>
      <c r="I380" s="177"/>
      <c r="J380" s="38"/>
      <c r="K380" s="38"/>
    </row>
    <row r="381" spans="1:11" ht="21.75" customHeight="1" x14ac:dyDescent="0.2">
      <c r="A381" s="177"/>
      <c r="B381" s="177"/>
      <c r="C381" s="177"/>
      <c r="D381" s="38"/>
      <c r="I381" s="177"/>
      <c r="J381" s="38"/>
      <c r="K381" s="38"/>
    </row>
    <row r="382" spans="1:11" ht="21.75" customHeight="1" x14ac:dyDescent="0.2">
      <c r="A382" s="177"/>
      <c r="B382" s="177"/>
      <c r="C382" s="177"/>
      <c r="D382" s="38"/>
      <c r="I382" s="177"/>
      <c r="J382" s="38"/>
      <c r="K382" s="38"/>
    </row>
    <row r="383" spans="1:11" ht="21.75" customHeight="1" x14ac:dyDescent="0.2">
      <c r="A383" s="177"/>
      <c r="B383" s="177"/>
      <c r="C383" s="177"/>
      <c r="D383" s="38"/>
      <c r="I383" s="177"/>
      <c r="J383" s="38"/>
      <c r="K383" s="38"/>
    </row>
    <row r="384" spans="1:11" ht="21.75" customHeight="1" x14ac:dyDescent="0.2">
      <c r="A384" s="177"/>
      <c r="B384" s="177"/>
      <c r="C384" s="177"/>
      <c r="D384" s="38"/>
    </row>
    <row r="385" spans="1:4" ht="21.75" customHeight="1" x14ac:dyDescent="0.2">
      <c r="A385" s="177"/>
      <c r="B385" s="177"/>
      <c r="C385" s="177"/>
      <c r="D385" s="38"/>
    </row>
    <row r="386" spans="1:4" ht="21.75" customHeight="1" x14ac:dyDescent="0.2">
      <c r="A386" s="177"/>
      <c r="B386" s="177"/>
      <c r="C386" s="177"/>
      <c r="D386" s="38"/>
    </row>
    <row r="387" spans="1:4" ht="21.75" customHeight="1" x14ac:dyDescent="0.2">
      <c r="A387" s="177"/>
      <c r="B387" s="177"/>
      <c r="C387" s="177"/>
      <c r="D387" s="38"/>
    </row>
    <row r="388" spans="1:4" ht="21.75" customHeight="1" x14ac:dyDescent="0.2">
      <c r="A388" s="177"/>
      <c r="B388" s="177"/>
      <c r="C388" s="177"/>
      <c r="D388" s="38"/>
    </row>
    <row r="389" spans="1:4" ht="21.75" customHeight="1" x14ac:dyDescent="0.2">
      <c r="A389" s="177"/>
      <c r="B389" s="177"/>
      <c r="C389" s="177"/>
      <c r="D389" s="38"/>
    </row>
    <row r="390" spans="1:4" ht="21.75" customHeight="1" x14ac:dyDescent="0.2">
      <c r="A390" s="177"/>
      <c r="B390" s="177"/>
      <c r="C390" s="177"/>
      <c r="D390" s="38"/>
    </row>
    <row r="391" spans="1:4" ht="21.75" customHeight="1" x14ac:dyDescent="0.2">
      <c r="A391" s="177"/>
      <c r="B391" s="177"/>
      <c r="C391" s="177"/>
      <c r="D391" s="38"/>
    </row>
    <row r="392" spans="1:4" ht="21.75" customHeight="1" x14ac:dyDescent="0.2">
      <c r="A392" s="177"/>
      <c r="B392" s="177"/>
      <c r="C392" s="177"/>
      <c r="D392" s="38"/>
    </row>
    <row r="393" spans="1:4" ht="21.75" customHeight="1" x14ac:dyDescent="0.2">
      <c r="A393" s="177"/>
      <c r="B393" s="177"/>
      <c r="C393" s="177"/>
      <c r="D393" s="38"/>
    </row>
    <row r="394" spans="1:4" ht="21.75" customHeight="1" x14ac:dyDescent="0.2">
      <c r="A394" s="177"/>
      <c r="B394" s="177"/>
      <c r="C394" s="177"/>
      <c r="D394" s="38"/>
    </row>
    <row r="395" spans="1:4" ht="21.75" customHeight="1" x14ac:dyDescent="0.2">
      <c r="A395" s="177"/>
      <c r="B395" s="177"/>
      <c r="C395" s="177"/>
      <c r="D395" s="38"/>
    </row>
    <row r="396" spans="1:4" ht="21.75" customHeight="1" x14ac:dyDescent="0.2">
      <c r="A396" s="177"/>
      <c r="B396" s="177"/>
      <c r="C396" s="177"/>
      <c r="D396" s="38"/>
    </row>
    <row r="397" spans="1:4" ht="21.75" customHeight="1" x14ac:dyDescent="0.2">
      <c r="A397" s="177"/>
      <c r="B397" s="177"/>
      <c r="C397" s="177"/>
      <c r="D397" s="38"/>
    </row>
    <row r="398" spans="1:4" ht="21.75" customHeight="1" x14ac:dyDescent="0.2">
      <c r="A398" s="177"/>
      <c r="B398" s="177"/>
      <c r="C398" s="177"/>
      <c r="D398" s="38"/>
    </row>
    <row r="399" spans="1:4" ht="21.75" customHeight="1" x14ac:dyDescent="0.2">
      <c r="A399" s="177"/>
      <c r="B399" s="177"/>
      <c r="C399" s="177"/>
      <c r="D399" s="38"/>
    </row>
    <row r="400" spans="1:4" ht="21.75" customHeight="1" x14ac:dyDescent="0.2">
      <c r="A400" s="177"/>
      <c r="B400" s="177"/>
      <c r="C400" s="177"/>
      <c r="D400" s="38"/>
    </row>
    <row r="401" spans="1:4" ht="21.75" customHeight="1" x14ac:dyDescent="0.2">
      <c r="A401" s="177"/>
      <c r="B401" s="177"/>
      <c r="C401" s="177"/>
      <c r="D401" s="38"/>
    </row>
    <row r="402" spans="1:4" ht="21.75" customHeight="1" x14ac:dyDescent="0.2">
      <c r="A402" s="177"/>
      <c r="B402" s="177"/>
      <c r="C402" s="177"/>
      <c r="D402" s="38"/>
    </row>
    <row r="403" spans="1:4" ht="21.75" customHeight="1" x14ac:dyDescent="0.2">
      <c r="A403" s="177"/>
      <c r="B403" s="177"/>
      <c r="C403" s="177"/>
      <c r="D403" s="38"/>
    </row>
    <row r="404" spans="1:4" ht="21.75" customHeight="1" x14ac:dyDescent="0.2">
      <c r="A404" s="177"/>
      <c r="B404" s="177"/>
      <c r="C404" s="177"/>
      <c r="D404" s="38"/>
    </row>
    <row r="405" spans="1:4" ht="21.75" customHeight="1" x14ac:dyDescent="0.2">
      <c r="A405" s="177"/>
      <c r="B405" s="177"/>
      <c r="C405" s="177"/>
      <c r="D405" s="38"/>
    </row>
    <row r="406" spans="1:4" ht="21.75" customHeight="1" x14ac:dyDescent="0.2">
      <c r="A406" s="177"/>
      <c r="B406" s="177"/>
      <c r="C406" s="177"/>
      <c r="D406" s="38"/>
    </row>
    <row r="407" spans="1:4" ht="21.75" customHeight="1" x14ac:dyDescent="0.2">
      <c r="A407" s="177"/>
      <c r="B407" s="177"/>
      <c r="C407" s="177"/>
      <c r="D407" s="38"/>
    </row>
    <row r="408" spans="1:4" ht="21.75" customHeight="1" x14ac:dyDescent="0.2">
      <c r="A408" s="177"/>
      <c r="B408" s="177"/>
      <c r="C408" s="177"/>
      <c r="D408" s="38"/>
    </row>
    <row r="409" spans="1:4" ht="21.75" customHeight="1" x14ac:dyDescent="0.2">
      <c r="A409" s="177"/>
      <c r="B409" s="177"/>
      <c r="C409" s="177"/>
      <c r="D409" s="38"/>
    </row>
    <row r="410" spans="1:4" ht="21.75" customHeight="1" x14ac:dyDescent="0.2">
      <c r="A410" s="177"/>
      <c r="B410" s="177"/>
      <c r="C410" s="177"/>
      <c r="D410" s="38"/>
    </row>
    <row r="411" spans="1:4" ht="21.75" customHeight="1" x14ac:dyDescent="0.2">
      <c r="A411" s="177"/>
      <c r="B411" s="177"/>
      <c r="C411" s="177"/>
      <c r="D411" s="38"/>
    </row>
    <row r="412" spans="1:4" ht="21.75" customHeight="1" x14ac:dyDescent="0.2">
      <c r="A412" s="177"/>
      <c r="B412" s="177"/>
      <c r="C412" s="177"/>
      <c r="D412" s="38"/>
    </row>
    <row r="413" spans="1:4" ht="21.75" customHeight="1" x14ac:dyDescent="0.2">
      <c r="A413" s="177"/>
      <c r="B413" s="177"/>
      <c r="C413" s="177"/>
      <c r="D413" s="38"/>
    </row>
    <row r="414" spans="1:4" ht="21.75" customHeight="1" x14ac:dyDescent="0.2">
      <c r="A414" s="177"/>
      <c r="B414" s="177"/>
      <c r="C414" s="177"/>
      <c r="D414" s="38"/>
    </row>
    <row r="415" spans="1:4" ht="21.75" customHeight="1" x14ac:dyDescent="0.2">
      <c r="A415" s="177"/>
      <c r="B415" s="177"/>
      <c r="C415" s="177"/>
      <c r="D415" s="38"/>
    </row>
    <row r="416" spans="1:4" ht="21.75" customHeight="1" x14ac:dyDescent="0.2">
      <c r="A416" s="177"/>
      <c r="B416" s="177"/>
      <c r="C416" s="177"/>
      <c r="D416" s="38"/>
    </row>
    <row r="417" spans="1:4" ht="21.75" customHeight="1" x14ac:dyDescent="0.2">
      <c r="A417" s="177"/>
      <c r="B417" s="177"/>
      <c r="C417" s="177"/>
      <c r="D417" s="38"/>
    </row>
    <row r="418" spans="1:4" ht="21.75" customHeight="1" x14ac:dyDescent="0.2">
      <c r="A418" s="177"/>
      <c r="B418" s="177"/>
      <c r="C418" s="177"/>
      <c r="D418" s="38"/>
    </row>
    <row r="419" spans="1:4" ht="21.75" customHeight="1" x14ac:dyDescent="0.2">
      <c r="A419" s="177"/>
      <c r="B419" s="177"/>
      <c r="C419" s="177"/>
      <c r="D419" s="38"/>
    </row>
    <row r="420" spans="1:4" ht="21.75" customHeight="1" x14ac:dyDescent="0.2">
      <c r="A420" s="177"/>
      <c r="B420" s="177"/>
      <c r="C420" s="177"/>
      <c r="D420" s="38"/>
    </row>
    <row r="421" spans="1:4" ht="21.75" customHeight="1" x14ac:dyDescent="0.2">
      <c r="A421" s="177"/>
      <c r="B421" s="177"/>
      <c r="C421" s="177"/>
      <c r="D421" s="38"/>
    </row>
    <row r="422" spans="1:4" ht="21.75" customHeight="1" x14ac:dyDescent="0.2">
      <c r="A422" s="177"/>
      <c r="B422" s="177"/>
      <c r="C422" s="177"/>
      <c r="D422" s="38"/>
    </row>
    <row r="423" spans="1:4" ht="21.75" customHeight="1" x14ac:dyDescent="0.2">
      <c r="A423" s="177"/>
      <c r="B423" s="177"/>
      <c r="C423" s="177"/>
      <c r="D423" s="38"/>
    </row>
    <row r="424" spans="1:4" ht="21.75" customHeight="1" x14ac:dyDescent="0.2">
      <c r="A424" s="177"/>
      <c r="B424" s="177"/>
      <c r="C424" s="177"/>
      <c r="D424" s="38"/>
    </row>
    <row r="425" spans="1:4" ht="21.75" customHeight="1" x14ac:dyDescent="0.2">
      <c r="A425" s="177"/>
      <c r="B425" s="177"/>
      <c r="C425" s="177"/>
      <c r="D425" s="38"/>
    </row>
    <row r="426" spans="1:4" ht="21.75" customHeight="1" x14ac:dyDescent="0.2">
      <c r="A426" s="177"/>
      <c r="B426" s="177"/>
      <c r="C426" s="177"/>
      <c r="D426" s="38"/>
    </row>
    <row r="427" spans="1:4" ht="21.75" customHeight="1" x14ac:dyDescent="0.2">
      <c r="A427" s="177"/>
      <c r="B427" s="177"/>
      <c r="C427" s="177"/>
      <c r="D427" s="38"/>
    </row>
    <row r="428" spans="1:4" ht="21.75" customHeight="1" x14ac:dyDescent="0.2">
      <c r="A428" s="177"/>
      <c r="B428" s="177"/>
      <c r="C428" s="177"/>
      <c r="D428" s="38"/>
    </row>
    <row r="429" spans="1:4" ht="21.75" customHeight="1" x14ac:dyDescent="0.2">
      <c r="A429" s="177"/>
      <c r="B429" s="177"/>
      <c r="C429" s="177"/>
      <c r="D429" s="38"/>
    </row>
    <row r="430" spans="1:4" ht="21.75" customHeight="1" x14ac:dyDescent="0.2">
      <c r="A430" s="177"/>
      <c r="B430" s="177"/>
      <c r="C430" s="177"/>
      <c r="D430" s="38"/>
    </row>
    <row r="431" spans="1:4" ht="21.75" customHeight="1" x14ac:dyDescent="0.2">
      <c r="A431" s="177"/>
      <c r="B431" s="177"/>
      <c r="C431" s="177"/>
      <c r="D431" s="38"/>
    </row>
    <row r="432" spans="1:4" ht="21.75" customHeight="1" x14ac:dyDescent="0.2">
      <c r="A432" s="177"/>
      <c r="B432" s="177"/>
      <c r="C432" s="177"/>
      <c r="D432" s="38"/>
    </row>
    <row r="433" spans="1:4" ht="21.75" customHeight="1" x14ac:dyDescent="0.2">
      <c r="A433" s="177"/>
      <c r="B433" s="177"/>
      <c r="C433" s="177"/>
      <c r="D433" s="38"/>
    </row>
  </sheetData>
  <autoFilter ref="A5:I213"/>
  <sortState ref="A55:I109">
    <sortCondition ref="D55:D109"/>
  </sortState>
  <mergeCells count="3">
    <mergeCell ref="A1:I1"/>
    <mergeCell ref="A2:I2"/>
    <mergeCell ref="A3:I4"/>
  </mergeCells>
  <phoneticPr fontId="14" type="noConversion"/>
  <printOptions horizontalCentered="1"/>
  <pageMargins left="0.19685039370078741" right="0.19685039370078741" top="0.19685039370078741" bottom="0.19685039370078741" header="0.31496062992125984" footer="0.31496062992125984"/>
  <pageSetup scale="49" orientation="portrait" r:id="rId1"/>
  <rowBreaks count="1" manualBreakCount="1">
    <brk id="150" max="9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16"/>
  <sheetViews>
    <sheetView topLeftCell="A31" zoomScale="90" zoomScaleNormal="90" zoomScaleSheetLayoutView="90" workbookViewId="0">
      <selection activeCell="A3" sqref="A3:J3"/>
    </sheetView>
  </sheetViews>
  <sheetFormatPr baseColWidth="10" defaultColWidth="11.42578125" defaultRowHeight="22.5" customHeight="1" x14ac:dyDescent="0.2"/>
  <cols>
    <col min="1" max="1" width="7.85546875" style="179" customWidth="1"/>
    <col min="2" max="2" width="10" style="179" bestFit="1" customWidth="1"/>
    <col min="3" max="3" width="10.7109375" style="179" customWidth="1"/>
    <col min="4" max="4" width="53.7109375" style="5" customWidth="1"/>
    <col min="5" max="5" width="57.42578125" style="5" customWidth="1"/>
    <col min="6" max="6" width="6.140625" style="179" bestFit="1" customWidth="1"/>
    <col min="7" max="7" width="14.7109375" style="5" bestFit="1" customWidth="1"/>
    <col min="8" max="8" width="12.140625" style="40" customWidth="1"/>
    <col min="9" max="10" width="8.7109375" style="40" customWidth="1"/>
    <col min="11" max="11" width="9.140625" style="40" customWidth="1"/>
    <col min="12" max="16384" width="11.42578125" style="40"/>
  </cols>
  <sheetData>
    <row r="1" spans="1:22" customFormat="1" ht="18" customHeight="1" x14ac:dyDescent="0.2">
      <c r="A1" s="503" t="s">
        <v>681</v>
      </c>
      <c r="B1" s="503"/>
      <c r="C1" s="503"/>
      <c r="D1" s="503"/>
      <c r="E1" s="503"/>
      <c r="F1" s="503"/>
      <c r="G1" s="503"/>
      <c r="H1" s="503"/>
      <c r="I1" s="503"/>
      <c r="J1" s="503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</row>
    <row r="2" spans="1:22" customFormat="1" ht="18" customHeight="1" x14ac:dyDescent="0.2">
      <c r="A2" s="503" t="s">
        <v>118</v>
      </c>
      <c r="B2" s="503"/>
      <c r="C2" s="503"/>
      <c r="D2" s="503"/>
      <c r="E2" s="503"/>
      <c r="F2" s="503"/>
      <c r="G2" s="503"/>
      <c r="H2" s="503"/>
      <c r="I2" s="503"/>
      <c r="J2" s="503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</row>
    <row r="3" spans="1:22" customFormat="1" ht="18" customHeight="1" x14ac:dyDescent="0.2">
      <c r="A3" s="503" t="s">
        <v>688</v>
      </c>
      <c r="B3" s="503"/>
      <c r="C3" s="503"/>
      <c r="D3" s="503"/>
      <c r="E3" s="503"/>
      <c r="F3" s="503"/>
      <c r="G3" s="503"/>
      <c r="H3" s="503"/>
      <c r="I3" s="503"/>
      <c r="J3" s="503"/>
      <c r="K3" s="61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</row>
    <row r="4" spans="1:22" customFormat="1" ht="18" customHeight="1" thickBot="1" x14ac:dyDescent="0.25">
      <c r="A4" s="286"/>
      <c r="B4" s="286"/>
      <c r="C4" s="286"/>
      <c r="D4" s="286"/>
      <c r="E4" s="286"/>
      <c r="F4" s="286"/>
      <c r="G4" s="286"/>
      <c r="H4" s="286"/>
      <c r="I4" s="286"/>
      <c r="J4" s="254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</row>
    <row r="5" spans="1:22" customFormat="1" ht="27" customHeight="1" thickBot="1" x14ac:dyDescent="0.25">
      <c r="A5" s="301" t="s">
        <v>51</v>
      </c>
      <c r="B5" s="302" t="s">
        <v>113</v>
      </c>
      <c r="C5" s="302" t="s">
        <v>114</v>
      </c>
      <c r="D5" s="302" t="s">
        <v>45</v>
      </c>
      <c r="E5" s="302" t="s">
        <v>3</v>
      </c>
      <c r="F5" s="302" t="s">
        <v>17</v>
      </c>
      <c r="G5" s="302" t="s">
        <v>547</v>
      </c>
      <c r="H5" s="302" t="s">
        <v>548</v>
      </c>
      <c r="I5" s="302" t="s">
        <v>549</v>
      </c>
      <c r="J5" s="303" t="s">
        <v>685</v>
      </c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</row>
    <row r="6" spans="1:22" customFormat="1" ht="21.75" customHeight="1" x14ac:dyDescent="0.25">
      <c r="A6" s="296" t="s">
        <v>55</v>
      </c>
      <c r="B6" s="273" t="s">
        <v>56</v>
      </c>
      <c r="C6" s="273" t="s">
        <v>265</v>
      </c>
      <c r="D6" s="274" t="s">
        <v>266</v>
      </c>
      <c r="E6" s="297" t="s">
        <v>560</v>
      </c>
      <c r="F6" s="273" t="s">
        <v>7</v>
      </c>
      <c r="G6" s="298"/>
      <c r="H6" s="299" t="s">
        <v>362</v>
      </c>
      <c r="I6" s="299" t="s">
        <v>613</v>
      </c>
      <c r="J6" s="300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</row>
    <row r="7" spans="1:22" customFormat="1" ht="21.75" customHeight="1" x14ac:dyDescent="0.25">
      <c r="A7" s="249" t="s">
        <v>55</v>
      </c>
      <c r="B7" s="169" t="s">
        <v>56</v>
      </c>
      <c r="C7" s="169" t="s">
        <v>265</v>
      </c>
      <c r="D7" s="43" t="s">
        <v>267</v>
      </c>
      <c r="E7" s="46" t="s">
        <v>560</v>
      </c>
      <c r="F7" s="169" t="s">
        <v>4</v>
      </c>
      <c r="G7" s="43" t="s">
        <v>550</v>
      </c>
      <c r="H7" s="48" t="s">
        <v>362</v>
      </c>
      <c r="I7" s="43"/>
      <c r="J7" s="52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</row>
    <row r="8" spans="1:22" customFormat="1" ht="21.75" customHeight="1" x14ac:dyDescent="0.25">
      <c r="A8" s="249" t="s">
        <v>55</v>
      </c>
      <c r="B8" s="169" t="s">
        <v>56</v>
      </c>
      <c r="C8" s="169" t="s">
        <v>265</v>
      </c>
      <c r="D8" s="43" t="s">
        <v>268</v>
      </c>
      <c r="E8" s="46" t="s">
        <v>560</v>
      </c>
      <c r="F8" s="169" t="s">
        <v>4</v>
      </c>
      <c r="G8" s="43" t="s">
        <v>550</v>
      </c>
      <c r="H8" s="43"/>
      <c r="I8" s="43"/>
      <c r="J8" s="52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</row>
    <row r="9" spans="1:22" customFormat="1" ht="21.75" customHeight="1" thickBot="1" x14ac:dyDescent="0.3">
      <c r="A9" s="304" t="s">
        <v>55</v>
      </c>
      <c r="B9" s="272" t="s">
        <v>56</v>
      </c>
      <c r="C9" s="272" t="s">
        <v>265</v>
      </c>
      <c r="D9" s="105" t="s">
        <v>269</v>
      </c>
      <c r="E9" s="305" t="s">
        <v>560</v>
      </c>
      <c r="F9" s="272" t="s">
        <v>4</v>
      </c>
      <c r="G9" s="105" t="s">
        <v>550</v>
      </c>
      <c r="H9" s="105"/>
      <c r="I9" s="105"/>
      <c r="J9" s="106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</row>
    <row r="10" spans="1:22" customFormat="1" ht="21.75" customHeight="1" x14ac:dyDescent="0.25">
      <c r="A10" s="248" t="s">
        <v>57</v>
      </c>
      <c r="B10" s="168" t="s">
        <v>58</v>
      </c>
      <c r="C10" s="168" t="s">
        <v>265</v>
      </c>
      <c r="D10" s="49" t="s">
        <v>270</v>
      </c>
      <c r="E10" s="49" t="s">
        <v>413</v>
      </c>
      <c r="F10" s="168" t="s">
        <v>7</v>
      </c>
      <c r="G10" s="51"/>
      <c r="H10" s="49"/>
      <c r="I10" s="49"/>
      <c r="J10" s="66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</row>
    <row r="11" spans="1:22" customFormat="1" ht="21.75" customHeight="1" x14ac:dyDescent="0.25">
      <c r="A11" s="276" t="s">
        <v>57</v>
      </c>
      <c r="B11" s="236" t="s">
        <v>58</v>
      </c>
      <c r="C11" s="236" t="s">
        <v>265</v>
      </c>
      <c r="D11" s="237" t="s">
        <v>270</v>
      </c>
      <c r="E11" s="270" t="s">
        <v>698</v>
      </c>
      <c r="F11" s="287" t="s">
        <v>7</v>
      </c>
      <c r="G11" s="42"/>
      <c r="H11" s="43"/>
      <c r="I11" s="43"/>
      <c r="J11" s="52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</row>
    <row r="12" spans="1:22" customFormat="1" ht="21.75" customHeight="1" x14ac:dyDescent="0.25">
      <c r="A12" s="276" t="s">
        <v>57</v>
      </c>
      <c r="B12" s="236" t="s">
        <v>58</v>
      </c>
      <c r="C12" s="236" t="s">
        <v>265</v>
      </c>
      <c r="D12" s="270" t="s">
        <v>699</v>
      </c>
      <c r="E12" s="270" t="s">
        <v>700</v>
      </c>
      <c r="F12" s="287" t="s">
        <v>7</v>
      </c>
      <c r="G12" s="42"/>
      <c r="H12" s="43"/>
      <c r="I12" s="43"/>
      <c r="J12" s="52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</row>
    <row r="13" spans="1:22" customFormat="1" ht="21.75" customHeight="1" x14ac:dyDescent="0.25">
      <c r="A13" s="249" t="s">
        <v>57</v>
      </c>
      <c r="B13" s="169" t="s">
        <v>58</v>
      </c>
      <c r="C13" s="169" t="s">
        <v>265</v>
      </c>
      <c r="D13" s="43" t="s">
        <v>274</v>
      </c>
      <c r="E13" s="43" t="s">
        <v>414</v>
      </c>
      <c r="F13" s="169" t="s">
        <v>4</v>
      </c>
      <c r="G13" s="48"/>
      <c r="H13" s="43"/>
      <c r="I13" s="43"/>
      <c r="J13" s="52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</row>
    <row r="14" spans="1:22" customFormat="1" ht="21.75" customHeight="1" x14ac:dyDescent="0.25">
      <c r="A14" s="249" t="s">
        <v>57</v>
      </c>
      <c r="B14" s="169" t="s">
        <v>58</v>
      </c>
      <c r="C14" s="169" t="s">
        <v>265</v>
      </c>
      <c r="D14" s="43" t="s">
        <v>275</v>
      </c>
      <c r="E14" s="46" t="s">
        <v>560</v>
      </c>
      <c r="F14" s="169" t="s">
        <v>6</v>
      </c>
      <c r="G14" s="42"/>
      <c r="H14" s="47" t="s">
        <v>362</v>
      </c>
      <c r="I14" s="43"/>
      <c r="J14" s="52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</row>
    <row r="15" spans="1:22" customFormat="1" ht="21.75" customHeight="1" x14ac:dyDescent="0.25">
      <c r="A15" s="249" t="s">
        <v>57</v>
      </c>
      <c r="B15" s="169" t="s">
        <v>58</v>
      </c>
      <c r="C15" s="229" t="s">
        <v>271</v>
      </c>
      <c r="D15" s="43" t="s">
        <v>272</v>
      </c>
      <c r="E15" s="43" t="s">
        <v>415</v>
      </c>
      <c r="F15" s="169" t="s">
        <v>7</v>
      </c>
      <c r="G15" s="42"/>
      <c r="H15" s="43"/>
      <c r="I15" s="43"/>
      <c r="J15" s="52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</row>
    <row r="16" spans="1:22" customFormat="1" ht="21.75" customHeight="1" thickBot="1" x14ac:dyDescent="0.3">
      <c r="A16" s="307" t="s">
        <v>57</v>
      </c>
      <c r="B16" s="173" t="s">
        <v>58</v>
      </c>
      <c r="C16" s="173" t="s">
        <v>273</v>
      </c>
      <c r="D16" s="56" t="s">
        <v>582</v>
      </c>
      <c r="E16" s="55" t="s">
        <v>416</v>
      </c>
      <c r="F16" s="173" t="s">
        <v>7</v>
      </c>
      <c r="G16" s="57"/>
      <c r="H16" s="55"/>
      <c r="I16" s="55"/>
      <c r="J16" s="5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</row>
    <row r="17" spans="1:22" customFormat="1" ht="21.75" customHeight="1" x14ac:dyDescent="0.25">
      <c r="A17" s="296" t="s">
        <v>59</v>
      </c>
      <c r="B17" s="273" t="s">
        <v>110</v>
      </c>
      <c r="C17" s="273" t="s">
        <v>265</v>
      </c>
      <c r="D17" s="274" t="s">
        <v>277</v>
      </c>
      <c r="E17" s="297" t="s">
        <v>560</v>
      </c>
      <c r="F17" s="273" t="s">
        <v>4</v>
      </c>
      <c r="G17" s="274" t="s">
        <v>550</v>
      </c>
      <c r="H17" s="299" t="s">
        <v>362</v>
      </c>
      <c r="I17" s="424" t="s">
        <v>613</v>
      </c>
      <c r="J17" s="306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</row>
    <row r="18" spans="1:22" customFormat="1" ht="21.75" customHeight="1" x14ac:dyDescent="0.25">
      <c r="A18" s="249" t="s">
        <v>59</v>
      </c>
      <c r="B18" s="169" t="s">
        <v>110</v>
      </c>
      <c r="C18" s="169" t="s">
        <v>265</v>
      </c>
      <c r="D18" s="43" t="s">
        <v>276</v>
      </c>
      <c r="E18" s="46" t="s">
        <v>559</v>
      </c>
      <c r="F18" s="169" t="s">
        <v>7</v>
      </c>
      <c r="G18" s="42"/>
      <c r="H18" s="48" t="s">
        <v>362</v>
      </c>
      <c r="I18" s="47" t="s">
        <v>613</v>
      </c>
      <c r="J18" s="52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</row>
    <row r="19" spans="1:22" customFormat="1" ht="21.75" customHeight="1" x14ac:dyDescent="0.25">
      <c r="A19" s="249" t="s">
        <v>59</v>
      </c>
      <c r="B19" s="169" t="s">
        <v>110</v>
      </c>
      <c r="C19" s="169" t="s">
        <v>273</v>
      </c>
      <c r="D19" s="46" t="s">
        <v>583</v>
      </c>
      <c r="E19" s="43" t="s">
        <v>416</v>
      </c>
      <c r="F19" s="169" t="s">
        <v>7</v>
      </c>
      <c r="G19" s="42"/>
      <c r="H19" s="48" t="s">
        <v>362</v>
      </c>
      <c r="I19" s="47" t="s">
        <v>613</v>
      </c>
      <c r="J19" s="288" t="s">
        <v>685</v>
      </c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</row>
    <row r="20" spans="1:22" customFormat="1" ht="21.75" customHeight="1" x14ac:dyDescent="0.25">
      <c r="A20" s="249" t="s">
        <v>59</v>
      </c>
      <c r="B20" s="169" t="s">
        <v>110</v>
      </c>
      <c r="C20" s="169" t="s">
        <v>265</v>
      </c>
      <c r="D20" s="43" t="s">
        <v>279</v>
      </c>
      <c r="E20" s="46" t="s">
        <v>560</v>
      </c>
      <c r="F20" s="169" t="s">
        <v>4</v>
      </c>
      <c r="G20" s="43"/>
      <c r="H20" s="47" t="s">
        <v>362</v>
      </c>
      <c r="I20" s="47" t="s">
        <v>613</v>
      </c>
      <c r="J20" s="28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</row>
    <row r="21" spans="1:22" customFormat="1" ht="21.75" customHeight="1" x14ac:dyDescent="0.25">
      <c r="A21" s="249" t="s">
        <v>59</v>
      </c>
      <c r="B21" s="169" t="s">
        <v>110</v>
      </c>
      <c r="C21" s="169" t="s">
        <v>271</v>
      </c>
      <c r="D21" s="43" t="s">
        <v>278</v>
      </c>
      <c r="E21" s="43" t="s">
        <v>415</v>
      </c>
      <c r="F21" s="169" t="s">
        <v>7</v>
      </c>
      <c r="G21" s="42"/>
      <c r="H21" s="101" t="s">
        <v>362</v>
      </c>
      <c r="I21" s="47" t="s">
        <v>613</v>
      </c>
      <c r="J21" s="28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</row>
    <row r="22" spans="1:22" customFormat="1" ht="21.75" customHeight="1" x14ac:dyDescent="0.25">
      <c r="A22" s="249" t="s">
        <v>59</v>
      </c>
      <c r="B22" s="169" t="s">
        <v>110</v>
      </c>
      <c r="C22" s="169" t="s">
        <v>265</v>
      </c>
      <c r="D22" s="43" t="s">
        <v>99</v>
      </c>
      <c r="E22" s="46" t="s">
        <v>560</v>
      </c>
      <c r="F22" s="169" t="s">
        <v>6</v>
      </c>
      <c r="G22" s="43"/>
      <c r="H22" s="101" t="s">
        <v>362</v>
      </c>
      <c r="I22" s="47" t="s">
        <v>613</v>
      </c>
      <c r="J22" s="288" t="s">
        <v>685</v>
      </c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</row>
    <row r="23" spans="1:22" customFormat="1" ht="21.75" customHeight="1" x14ac:dyDescent="0.25">
      <c r="A23" s="249" t="s">
        <v>59</v>
      </c>
      <c r="B23" s="169" t="s">
        <v>110</v>
      </c>
      <c r="C23" s="169" t="s">
        <v>265</v>
      </c>
      <c r="D23" s="43" t="s">
        <v>280</v>
      </c>
      <c r="E23" s="46" t="s">
        <v>560</v>
      </c>
      <c r="F23" s="169" t="s">
        <v>4</v>
      </c>
      <c r="G23" s="42"/>
      <c r="H23" s="48" t="s">
        <v>362</v>
      </c>
      <c r="I23" s="47" t="s">
        <v>613</v>
      </c>
      <c r="J23" s="288" t="s">
        <v>685</v>
      </c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</row>
    <row r="24" spans="1:22" customFormat="1" ht="21.75" customHeight="1" thickBot="1" x14ac:dyDescent="0.3">
      <c r="A24" s="304" t="s">
        <v>59</v>
      </c>
      <c r="B24" s="272" t="s">
        <v>110</v>
      </c>
      <c r="C24" s="272" t="s">
        <v>265</v>
      </c>
      <c r="D24" s="105" t="s">
        <v>281</v>
      </c>
      <c r="E24" s="305" t="s">
        <v>560</v>
      </c>
      <c r="F24" s="272" t="s">
        <v>4</v>
      </c>
      <c r="G24" s="308"/>
      <c r="H24" s="425" t="s">
        <v>362</v>
      </c>
      <c r="I24" s="425" t="s">
        <v>613</v>
      </c>
      <c r="J24" s="106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</row>
    <row r="25" spans="1:22" customFormat="1" ht="21.75" customHeight="1" x14ac:dyDescent="0.25">
      <c r="A25" s="250" t="s">
        <v>61</v>
      </c>
      <c r="B25" s="168" t="s">
        <v>62</v>
      </c>
      <c r="C25" s="168" t="s">
        <v>265</v>
      </c>
      <c r="D25" s="49" t="s">
        <v>109</v>
      </c>
      <c r="E25" s="49" t="s">
        <v>438</v>
      </c>
      <c r="F25" s="168" t="s">
        <v>7</v>
      </c>
      <c r="G25" s="51"/>
      <c r="H25" s="49"/>
      <c r="I25" s="49"/>
      <c r="J25" s="66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</row>
    <row r="26" spans="1:22" customFormat="1" ht="21.75" customHeight="1" x14ac:dyDescent="0.25">
      <c r="A26" s="251" t="s">
        <v>61</v>
      </c>
      <c r="B26" s="169" t="s">
        <v>62</v>
      </c>
      <c r="C26" s="169" t="s">
        <v>265</v>
      </c>
      <c r="D26" s="43" t="s">
        <v>453</v>
      </c>
      <c r="E26" s="48" t="s">
        <v>457</v>
      </c>
      <c r="F26" s="169" t="s">
        <v>7</v>
      </c>
      <c r="G26" s="42"/>
      <c r="H26" s="47" t="s">
        <v>362</v>
      </c>
      <c r="I26" s="47" t="s">
        <v>613</v>
      </c>
      <c r="J26" s="53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</row>
    <row r="27" spans="1:22" customFormat="1" ht="21.75" customHeight="1" x14ac:dyDescent="0.25">
      <c r="A27" s="251" t="s">
        <v>61</v>
      </c>
      <c r="B27" s="169" t="s">
        <v>62</v>
      </c>
      <c r="C27" s="169" t="s">
        <v>265</v>
      </c>
      <c r="D27" s="43" t="s">
        <v>459</v>
      </c>
      <c r="E27" s="43" t="s">
        <v>457</v>
      </c>
      <c r="F27" s="169" t="s">
        <v>7</v>
      </c>
      <c r="G27" s="42"/>
      <c r="H27" s="47" t="s">
        <v>362</v>
      </c>
      <c r="I27" s="43"/>
      <c r="J27" s="52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</row>
    <row r="28" spans="1:22" customFormat="1" ht="21.75" customHeight="1" x14ac:dyDescent="0.25">
      <c r="A28" s="251" t="s">
        <v>61</v>
      </c>
      <c r="B28" s="169" t="s">
        <v>62</v>
      </c>
      <c r="C28" s="169" t="s">
        <v>265</v>
      </c>
      <c r="D28" s="43" t="s">
        <v>102</v>
      </c>
      <c r="E28" s="43" t="s">
        <v>427</v>
      </c>
      <c r="F28" s="169" t="s">
        <v>7</v>
      </c>
      <c r="G28" s="42"/>
      <c r="H28" s="43"/>
      <c r="I28" s="43"/>
      <c r="J28" s="52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</row>
    <row r="29" spans="1:22" customFormat="1" ht="21.75" customHeight="1" x14ac:dyDescent="0.25">
      <c r="A29" s="251" t="s">
        <v>61</v>
      </c>
      <c r="B29" s="169" t="s">
        <v>62</v>
      </c>
      <c r="C29" s="169" t="s">
        <v>265</v>
      </c>
      <c r="D29" s="43" t="s">
        <v>432</v>
      </c>
      <c r="E29" s="43" t="s">
        <v>433</v>
      </c>
      <c r="F29" s="169" t="s">
        <v>7</v>
      </c>
      <c r="G29" s="42"/>
      <c r="H29" s="43"/>
      <c r="I29" s="43"/>
      <c r="J29" s="52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</row>
    <row r="30" spans="1:22" customFormat="1" ht="21.75" customHeight="1" x14ac:dyDescent="0.25">
      <c r="A30" s="251" t="s">
        <v>61</v>
      </c>
      <c r="B30" s="169" t="s">
        <v>62</v>
      </c>
      <c r="C30" s="169" t="s">
        <v>265</v>
      </c>
      <c r="D30" s="43" t="s">
        <v>442</v>
      </c>
      <c r="E30" s="43" t="s">
        <v>433</v>
      </c>
      <c r="F30" s="169" t="s">
        <v>7</v>
      </c>
      <c r="G30" s="42"/>
      <c r="H30" s="43"/>
      <c r="I30" s="43"/>
      <c r="J30" s="52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</row>
    <row r="31" spans="1:22" customFormat="1" ht="21.75" customHeight="1" x14ac:dyDescent="0.25">
      <c r="A31" s="251" t="s">
        <v>61</v>
      </c>
      <c r="B31" s="169" t="s">
        <v>62</v>
      </c>
      <c r="C31" s="169" t="s">
        <v>265</v>
      </c>
      <c r="D31" s="43" t="s">
        <v>352</v>
      </c>
      <c r="E31" s="43" t="s">
        <v>599</v>
      </c>
      <c r="F31" s="169" t="s">
        <v>7</v>
      </c>
      <c r="G31" s="42"/>
      <c r="H31" s="43"/>
      <c r="I31" s="43"/>
      <c r="J31" s="52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</row>
    <row r="32" spans="1:22" customFormat="1" ht="21.75" customHeight="1" x14ac:dyDescent="0.25">
      <c r="A32" s="251" t="s">
        <v>61</v>
      </c>
      <c r="B32" s="169" t="s">
        <v>62</v>
      </c>
      <c r="C32" s="169" t="s">
        <v>265</v>
      </c>
      <c r="D32" s="43" t="s">
        <v>104</v>
      </c>
      <c r="E32" s="46" t="s">
        <v>570</v>
      </c>
      <c r="F32" s="169" t="s">
        <v>7</v>
      </c>
      <c r="G32" s="42"/>
      <c r="H32" s="48" t="s">
        <v>362</v>
      </c>
      <c r="I32" s="43"/>
      <c r="J32" s="52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</row>
    <row r="33" spans="1:22" customFormat="1" ht="21.75" customHeight="1" x14ac:dyDescent="0.25">
      <c r="A33" s="251" t="s">
        <v>61</v>
      </c>
      <c r="B33" s="169" t="s">
        <v>62</v>
      </c>
      <c r="C33" s="169" t="s">
        <v>265</v>
      </c>
      <c r="D33" s="43" t="s">
        <v>353</v>
      </c>
      <c r="E33" s="46" t="s">
        <v>577</v>
      </c>
      <c r="F33" s="169" t="s">
        <v>7</v>
      </c>
      <c r="G33" s="43" t="s">
        <v>550</v>
      </c>
      <c r="H33" s="48" t="s">
        <v>362</v>
      </c>
      <c r="I33" s="48" t="s">
        <v>613</v>
      </c>
      <c r="J33" s="54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</row>
    <row r="34" spans="1:22" customFormat="1" ht="21.75" customHeight="1" x14ac:dyDescent="0.25">
      <c r="A34" s="251" t="s">
        <v>61</v>
      </c>
      <c r="B34" s="169" t="s">
        <v>62</v>
      </c>
      <c r="C34" s="169" t="s">
        <v>265</v>
      </c>
      <c r="D34" s="270" t="s">
        <v>701</v>
      </c>
      <c r="E34" s="46" t="s">
        <v>576</v>
      </c>
      <c r="F34" s="169" t="s">
        <v>4</v>
      </c>
      <c r="G34" s="43" t="s">
        <v>550</v>
      </c>
      <c r="H34" s="43"/>
      <c r="I34" s="43"/>
      <c r="J34" s="52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</row>
    <row r="35" spans="1:22" customFormat="1" ht="21.75" customHeight="1" x14ac:dyDescent="0.25">
      <c r="A35" s="251" t="s">
        <v>61</v>
      </c>
      <c r="B35" s="169" t="s">
        <v>62</v>
      </c>
      <c r="C35" s="169" t="s">
        <v>265</v>
      </c>
      <c r="D35" s="43" t="s">
        <v>40</v>
      </c>
      <c r="E35" s="44" t="s">
        <v>570</v>
      </c>
      <c r="F35" s="169" t="s">
        <v>7</v>
      </c>
      <c r="G35" s="42"/>
      <c r="H35" s="43"/>
      <c r="I35" s="43"/>
      <c r="J35" s="52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</row>
    <row r="36" spans="1:22" customFormat="1" ht="21.75" customHeight="1" x14ac:dyDescent="0.25">
      <c r="A36" s="251" t="s">
        <v>61</v>
      </c>
      <c r="B36" s="169" t="s">
        <v>62</v>
      </c>
      <c r="C36" s="169" t="s">
        <v>265</v>
      </c>
      <c r="D36" s="43" t="s">
        <v>8</v>
      </c>
      <c r="E36" s="43" t="s">
        <v>431</v>
      </c>
      <c r="F36" s="169" t="s">
        <v>6</v>
      </c>
      <c r="G36" s="42"/>
      <c r="H36" s="43"/>
      <c r="I36" s="43"/>
      <c r="J36" s="52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</row>
    <row r="37" spans="1:22" customFormat="1" ht="21.75" customHeight="1" x14ac:dyDescent="0.25">
      <c r="A37" s="251" t="s">
        <v>61</v>
      </c>
      <c r="B37" s="169" t="s">
        <v>62</v>
      </c>
      <c r="C37" s="169" t="s">
        <v>265</v>
      </c>
      <c r="D37" s="43" t="s">
        <v>458</v>
      </c>
      <c r="E37" s="43" t="s">
        <v>457</v>
      </c>
      <c r="F37" s="169" t="s">
        <v>7</v>
      </c>
      <c r="G37" s="42"/>
      <c r="H37" s="47" t="s">
        <v>362</v>
      </c>
      <c r="I37" s="43"/>
      <c r="J37" s="52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</row>
    <row r="38" spans="1:22" customFormat="1" ht="21.75" customHeight="1" x14ac:dyDescent="0.25">
      <c r="A38" s="251" t="s">
        <v>61</v>
      </c>
      <c r="B38" s="169" t="s">
        <v>62</v>
      </c>
      <c r="C38" s="229" t="s">
        <v>271</v>
      </c>
      <c r="D38" s="43" t="s">
        <v>443</v>
      </c>
      <c r="E38" s="46" t="s">
        <v>566</v>
      </c>
      <c r="F38" s="169" t="s">
        <v>6</v>
      </c>
      <c r="G38" s="42"/>
      <c r="H38" s="48" t="s">
        <v>362</v>
      </c>
      <c r="I38" s="43"/>
      <c r="J38" s="52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</row>
    <row r="39" spans="1:22" customFormat="1" ht="21.75" customHeight="1" x14ac:dyDescent="0.25">
      <c r="A39" s="251" t="s">
        <v>61</v>
      </c>
      <c r="B39" s="169" t="s">
        <v>62</v>
      </c>
      <c r="C39" s="169" t="s">
        <v>265</v>
      </c>
      <c r="D39" s="43" t="s">
        <v>351</v>
      </c>
      <c r="E39" s="46" t="s">
        <v>573</v>
      </c>
      <c r="F39" s="169" t="s">
        <v>7</v>
      </c>
      <c r="G39" s="42"/>
      <c r="H39" s="43"/>
      <c r="I39" s="43"/>
      <c r="J39" s="52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</row>
    <row r="40" spans="1:22" customFormat="1" ht="21.75" customHeight="1" x14ac:dyDescent="0.25">
      <c r="A40" s="251" t="s">
        <v>61</v>
      </c>
      <c r="B40" s="169" t="s">
        <v>62</v>
      </c>
      <c r="C40" s="169" t="s">
        <v>265</v>
      </c>
      <c r="D40" s="43" t="s">
        <v>348</v>
      </c>
      <c r="E40" s="46" t="s">
        <v>570</v>
      </c>
      <c r="F40" s="169" t="s">
        <v>7</v>
      </c>
      <c r="G40" s="42"/>
      <c r="H40" s="43"/>
      <c r="I40" s="43"/>
      <c r="J40" s="52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</row>
    <row r="41" spans="1:22" customFormat="1" ht="21.75" customHeight="1" x14ac:dyDescent="0.25">
      <c r="A41" s="251" t="s">
        <v>61</v>
      </c>
      <c r="B41" s="171" t="s">
        <v>62</v>
      </c>
      <c r="C41" s="171" t="s">
        <v>265</v>
      </c>
      <c r="D41" s="101" t="s">
        <v>647</v>
      </c>
      <c r="E41" s="101" t="s">
        <v>450</v>
      </c>
      <c r="F41" s="171" t="s">
        <v>6</v>
      </c>
      <c r="G41" s="42"/>
      <c r="H41" s="101" t="s">
        <v>362</v>
      </c>
      <c r="I41" s="43"/>
      <c r="J41" s="52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</row>
    <row r="42" spans="1:22" customFormat="1" ht="21.75" customHeight="1" x14ac:dyDescent="0.25">
      <c r="A42" s="251" t="s">
        <v>61</v>
      </c>
      <c r="B42" s="171" t="s">
        <v>62</v>
      </c>
      <c r="C42" s="171" t="s">
        <v>265</v>
      </c>
      <c r="D42" s="101" t="s">
        <v>130</v>
      </c>
      <c r="E42" s="101" t="s">
        <v>648</v>
      </c>
      <c r="F42" s="171" t="s">
        <v>7</v>
      </c>
      <c r="G42" s="42"/>
      <c r="H42" s="101" t="s">
        <v>362</v>
      </c>
      <c r="I42" s="43"/>
      <c r="J42" s="52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</row>
    <row r="43" spans="1:22" customFormat="1" ht="21.75" customHeight="1" x14ac:dyDescent="0.25">
      <c r="A43" s="251" t="s">
        <v>61</v>
      </c>
      <c r="B43" s="171" t="s">
        <v>62</v>
      </c>
      <c r="C43" s="171" t="s">
        <v>265</v>
      </c>
      <c r="D43" s="101" t="s">
        <v>647</v>
      </c>
      <c r="E43" s="101" t="s">
        <v>649</v>
      </c>
      <c r="F43" s="171" t="s">
        <v>7</v>
      </c>
      <c r="G43" s="42"/>
      <c r="H43" s="101" t="s">
        <v>362</v>
      </c>
      <c r="I43" s="43"/>
      <c r="J43" s="52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</row>
    <row r="44" spans="1:22" customFormat="1" ht="21.75" customHeight="1" x14ac:dyDescent="0.25">
      <c r="A44" s="251" t="s">
        <v>61</v>
      </c>
      <c r="B44" s="171" t="s">
        <v>62</v>
      </c>
      <c r="C44" s="171" t="s">
        <v>265</v>
      </c>
      <c r="D44" s="141" t="s">
        <v>662</v>
      </c>
      <c r="E44" s="101" t="s">
        <v>457</v>
      </c>
      <c r="F44" s="171" t="s">
        <v>7</v>
      </c>
      <c r="G44" s="42"/>
      <c r="H44" s="101" t="s">
        <v>362</v>
      </c>
      <c r="I44" s="43"/>
      <c r="J44" s="52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</row>
    <row r="45" spans="1:22" customFormat="1" ht="21.75" customHeight="1" x14ac:dyDescent="0.25">
      <c r="A45" s="251" t="s">
        <v>61</v>
      </c>
      <c r="B45" s="171" t="s">
        <v>62</v>
      </c>
      <c r="C45" s="171" t="s">
        <v>265</v>
      </c>
      <c r="D45" s="141" t="s">
        <v>664</v>
      </c>
      <c r="E45" s="101" t="s">
        <v>450</v>
      </c>
      <c r="F45" s="171" t="s">
        <v>7</v>
      </c>
      <c r="G45" s="42"/>
      <c r="H45" s="101" t="s">
        <v>362</v>
      </c>
      <c r="I45" s="43"/>
      <c r="J45" s="52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</row>
    <row r="46" spans="1:22" customFormat="1" ht="21.75" customHeight="1" x14ac:dyDescent="0.25">
      <c r="A46" s="251" t="s">
        <v>61</v>
      </c>
      <c r="B46" s="171" t="s">
        <v>62</v>
      </c>
      <c r="C46" s="171" t="s">
        <v>265</v>
      </c>
      <c r="D46" s="141" t="s">
        <v>665</v>
      </c>
      <c r="E46" s="101" t="s">
        <v>450</v>
      </c>
      <c r="F46" s="171" t="s">
        <v>7</v>
      </c>
      <c r="G46" s="42"/>
      <c r="H46" s="101" t="s">
        <v>362</v>
      </c>
      <c r="I46" s="43"/>
      <c r="J46" s="52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</row>
    <row r="47" spans="1:22" customFormat="1" ht="21.75" customHeight="1" x14ac:dyDescent="0.25">
      <c r="A47" s="251" t="s">
        <v>61</v>
      </c>
      <c r="B47" s="171" t="s">
        <v>62</v>
      </c>
      <c r="C47" s="171" t="s">
        <v>265</v>
      </c>
      <c r="D47" s="141" t="s">
        <v>666</v>
      </c>
      <c r="E47" s="101" t="s">
        <v>457</v>
      </c>
      <c r="F47" s="171" t="s">
        <v>7</v>
      </c>
      <c r="G47" s="42"/>
      <c r="H47" s="101" t="s">
        <v>362</v>
      </c>
      <c r="I47" s="43"/>
      <c r="J47" s="52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</row>
    <row r="48" spans="1:22" customFormat="1" ht="21.75" customHeight="1" x14ac:dyDescent="0.25">
      <c r="A48" s="251" t="s">
        <v>61</v>
      </c>
      <c r="B48" s="169" t="s">
        <v>62</v>
      </c>
      <c r="C48" s="169" t="s">
        <v>265</v>
      </c>
      <c r="D48" s="43" t="s">
        <v>103</v>
      </c>
      <c r="E48" s="46" t="s">
        <v>571</v>
      </c>
      <c r="F48" s="169" t="s">
        <v>7</v>
      </c>
      <c r="G48" s="43" t="s">
        <v>550</v>
      </c>
      <c r="H48" s="48" t="s">
        <v>362</v>
      </c>
      <c r="I48" s="48" t="s">
        <v>613</v>
      </c>
      <c r="J48" s="54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</row>
    <row r="49" spans="1:22" customFormat="1" ht="21.75" customHeight="1" x14ac:dyDescent="0.25">
      <c r="A49" s="251" t="s">
        <v>61</v>
      </c>
      <c r="B49" s="169" t="s">
        <v>62</v>
      </c>
      <c r="C49" s="169" t="s">
        <v>265</v>
      </c>
      <c r="D49" s="43" t="s">
        <v>46</v>
      </c>
      <c r="E49" s="46" t="s">
        <v>575</v>
      </c>
      <c r="F49" s="169" t="s">
        <v>7</v>
      </c>
      <c r="G49" s="42"/>
      <c r="H49" s="43"/>
      <c r="I49" s="43"/>
      <c r="J49" s="52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</row>
    <row r="50" spans="1:22" customFormat="1" ht="21.75" customHeight="1" x14ac:dyDescent="0.25">
      <c r="A50" s="251" t="s">
        <v>61</v>
      </c>
      <c r="B50" s="169" t="s">
        <v>62</v>
      </c>
      <c r="C50" s="229" t="s">
        <v>271</v>
      </c>
      <c r="D50" s="43" t="s">
        <v>121</v>
      </c>
      <c r="E50" s="46" t="s">
        <v>574</v>
      </c>
      <c r="F50" s="169" t="s">
        <v>7</v>
      </c>
      <c r="G50" s="42"/>
      <c r="H50" s="48" t="s">
        <v>362</v>
      </c>
      <c r="I50" s="48" t="s">
        <v>613</v>
      </c>
      <c r="J50" s="54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</row>
    <row r="51" spans="1:22" customFormat="1" ht="21.75" customHeight="1" x14ac:dyDescent="0.25">
      <c r="A51" s="251" t="s">
        <v>61</v>
      </c>
      <c r="B51" s="169" t="s">
        <v>62</v>
      </c>
      <c r="C51" s="169" t="s">
        <v>265</v>
      </c>
      <c r="D51" s="43" t="s">
        <v>350</v>
      </c>
      <c r="E51" s="46" t="s">
        <v>570</v>
      </c>
      <c r="F51" s="169" t="s">
        <v>7</v>
      </c>
      <c r="G51" s="42"/>
      <c r="H51" s="43"/>
      <c r="I51" s="43"/>
      <c r="J51" s="52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</row>
    <row r="52" spans="1:22" customFormat="1" ht="21.75" customHeight="1" x14ac:dyDescent="0.25">
      <c r="A52" s="251" t="s">
        <v>61</v>
      </c>
      <c r="B52" s="171" t="s">
        <v>62</v>
      </c>
      <c r="C52" s="171" t="s">
        <v>265</v>
      </c>
      <c r="D52" s="101" t="s">
        <v>668</v>
      </c>
      <c r="E52" s="101" t="s">
        <v>450</v>
      </c>
      <c r="F52" s="171" t="s">
        <v>7</v>
      </c>
      <c r="G52" s="42"/>
      <c r="H52" s="101" t="s">
        <v>362</v>
      </c>
      <c r="I52" s="43"/>
      <c r="J52" s="52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</row>
    <row r="53" spans="1:22" customFormat="1" ht="21.75" customHeight="1" x14ac:dyDescent="0.25">
      <c r="A53" s="251" t="s">
        <v>61</v>
      </c>
      <c r="B53" s="169" t="s">
        <v>62</v>
      </c>
      <c r="C53" s="229" t="s">
        <v>273</v>
      </c>
      <c r="D53" s="43" t="s">
        <v>43</v>
      </c>
      <c r="E53" s="44" t="s">
        <v>602</v>
      </c>
      <c r="F53" s="169" t="s">
        <v>7</v>
      </c>
      <c r="G53" s="42"/>
      <c r="H53" s="43"/>
      <c r="I53" s="43"/>
      <c r="J53" s="52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</row>
    <row r="54" spans="1:22" customFormat="1" ht="21.75" customHeight="1" x14ac:dyDescent="0.25">
      <c r="A54" s="251" t="s">
        <v>61</v>
      </c>
      <c r="B54" s="169" t="s">
        <v>62</v>
      </c>
      <c r="C54" s="169" t="s">
        <v>265</v>
      </c>
      <c r="D54" s="43" t="s">
        <v>108</v>
      </c>
      <c r="E54" s="46" t="s">
        <v>570</v>
      </c>
      <c r="F54" s="169" t="s">
        <v>7</v>
      </c>
      <c r="G54" s="42"/>
      <c r="H54" s="48" t="s">
        <v>362</v>
      </c>
      <c r="I54" s="43"/>
      <c r="J54" s="52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</row>
    <row r="55" spans="1:22" customFormat="1" ht="21.75" customHeight="1" x14ac:dyDescent="0.25">
      <c r="A55" s="251" t="s">
        <v>61</v>
      </c>
      <c r="B55" s="169" t="s">
        <v>62</v>
      </c>
      <c r="C55" s="171" t="s">
        <v>273</v>
      </c>
      <c r="D55" s="43" t="s">
        <v>38</v>
      </c>
      <c r="E55" s="46" t="s">
        <v>568</v>
      </c>
      <c r="F55" s="169" t="s">
        <v>7</v>
      </c>
      <c r="G55" s="42"/>
      <c r="H55" s="43"/>
      <c r="I55" s="43"/>
      <c r="J55" s="52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</row>
    <row r="56" spans="1:22" customFormat="1" ht="21.75" customHeight="1" x14ac:dyDescent="0.25">
      <c r="A56" s="251" t="s">
        <v>61</v>
      </c>
      <c r="B56" s="169" t="s">
        <v>62</v>
      </c>
      <c r="C56" s="169" t="s">
        <v>265</v>
      </c>
      <c r="D56" s="43" t="s">
        <v>101</v>
      </c>
      <c r="E56" s="46" t="s">
        <v>569</v>
      </c>
      <c r="F56" s="169" t="s">
        <v>7</v>
      </c>
      <c r="G56" s="42"/>
      <c r="H56" s="43"/>
      <c r="I56" s="43"/>
      <c r="J56" s="52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</row>
    <row r="57" spans="1:22" customFormat="1" ht="21.75" customHeight="1" x14ac:dyDescent="0.25">
      <c r="A57" s="251" t="s">
        <v>61</v>
      </c>
      <c r="B57" s="171" t="s">
        <v>62</v>
      </c>
      <c r="C57" s="171" t="s">
        <v>265</v>
      </c>
      <c r="D57" s="101" t="s">
        <v>667</v>
      </c>
      <c r="E57" s="46" t="s">
        <v>569</v>
      </c>
      <c r="F57" s="171" t="s">
        <v>7</v>
      </c>
      <c r="G57" s="42"/>
      <c r="H57" s="101" t="s">
        <v>362</v>
      </c>
      <c r="I57" s="43"/>
      <c r="J57" s="52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</row>
    <row r="58" spans="1:22" customFormat="1" ht="21.75" customHeight="1" x14ac:dyDescent="0.25">
      <c r="A58" s="251" t="s">
        <v>61</v>
      </c>
      <c r="B58" s="169" t="s">
        <v>62</v>
      </c>
      <c r="C58" s="169" t="s">
        <v>265</v>
      </c>
      <c r="D58" s="43" t="s">
        <v>36</v>
      </c>
      <c r="E58" s="43" t="s">
        <v>439</v>
      </c>
      <c r="F58" s="169" t="s">
        <v>6</v>
      </c>
      <c r="G58" s="42"/>
      <c r="H58" s="48" t="s">
        <v>362</v>
      </c>
      <c r="I58" s="43"/>
      <c r="J58" s="52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</row>
    <row r="59" spans="1:22" customFormat="1" ht="21.75" customHeight="1" x14ac:dyDescent="0.25">
      <c r="A59" s="251" t="s">
        <v>61</v>
      </c>
      <c r="B59" s="169" t="s">
        <v>62</v>
      </c>
      <c r="C59" s="169" t="s">
        <v>265</v>
      </c>
      <c r="D59" s="43" t="s">
        <v>39</v>
      </c>
      <c r="E59" s="46" t="s">
        <v>574</v>
      </c>
      <c r="F59" s="169" t="s">
        <v>7</v>
      </c>
      <c r="G59" s="42"/>
      <c r="H59" s="43"/>
      <c r="I59" s="43"/>
      <c r="J59" s="52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</row>
    <row r="60" spans="1:22" customFormat="1" ht="21.75" customHeight="1" x14ac:dyDescent="0.25">
      <c r="A60" s="251" t="s">
        <v>61</v>
      </c>
      <c r="B60" s="169" t="s">
        <v>62</v>
      </c>
      <c r="C60" s="171" t="s">
        <v>273</v>
      </c>
      <c r="D60" s="43" t="s">
        <v>37</v>
      </c>
      <c r="E60" s="46" t="s">
        <v>572</v>
      </c>
      <c r="F60" s="169" t="s">
        <v>7</v>
      </c>
      <c r="G60" s="42"/>
      <c r="H60" s="48" t="s">
        <v>362</v>
      </c>
      <c r="I60" s="43"/>
      <c r="J60" s="52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</row>
    <row r="61" spans="1:22" customFormat="1" ht="21.75" customHeight="1" x14ac:dyDescent="0.25">
      <c r="A61" s="251" t="s">
        <v>61</v>
      </c>
      <c r="B61" s="171" t="s">
        <v>62</v>
      </c>
      <c r="C61" s="171" t="s">
        <v>273</v>
      </c>
      <c r="D61" s="101" t="s">
        <v>624</v>
      </c>
      <c r="E61" s="43" t="s">
        <v>623</v>
      </c>
      <c r="F61" s="171" t="s">
        <v>7</v>
      </c>
      <c r="G61" s="42"/>
      <c r="H61" s="101" t="s">
        <v>362</v>
      </c>
      <c r="I61" s="43"/>
      <c r="J61" s="52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</row>
    <row r="62" spans="1:22" customFormat="1" ht="21.75" customHeight="1" x14ac:dyDescent="0.25">
      <c r="A62" s="251" t="s">
        <v>61</v>
      </c>
      <c r="B62" s="171" t="s">
        <v>62</v>
      </c>
      <c r="C62" s="171" t="s">
        <v>273</v>
      </c>
      <c r="D62" s="101" t="s">
        <v>625</v>
      </c>
      <c r="E62" s="43" t="s">
        <v>623</v>
      </c>
      <c r="F62" s="171" t="s">
        <v>7</v>
      </c>
      <c r="G62" s="42"/>
      <c r="H62" s="101" t="s">
        <v>362</v>
      </c>
      <c r="I62" s="43"/>
      <c r="J62" s="52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</row>
    <row r="63" spans="1:22" customFormat="1" ht="21.75" customHeight="1" x14ac:dyDescent="0.25">
      <c r="A63" s="251" t="s">
        <v>61</v>
      </c>
      <c r="B63" s="169" t="s">
        <v>62</v>
      </c>
      <c r="C63" s="169" t="s">
        <v>265</v>
      </c>
      <c r="D63" s="43" t="s">
        <v>435</v>
      </c>
      <c r="E63" s="46" t="s">
        <v>570</v>
      </c>
      <c r="F63" s="169" t="s">
        <v>7</v>
      </c>
      <c r="G63" s="42"/>
      <c r="H63" s="43"/>
      <c r="I63" s="43"/>
      <c r="J63" s="52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</row>
    <row r="64" spans="1:22" customFormat="1" ht="21.75" customHeight="1" x14ac:dyDescent="0.25">
      <c r="A64" s="251" t="s">
        <v>61</v>
      </c>
      <c r="B64" s="169" t="s">
        <v>62</v>
      </c>
      <c r="C64" s="169" t="s">
        <v>265</v>
      </c>
      <c r="D64" s="43" t="s">
        <v>437</v>
      </c>
      <c r="E64" s="46" t="s">
        <v>570</v>
      </c>
      <c r="F64" s="169" t="s">
        <v>7</v>
      </c>
      <c r="G64" s="42"/>
      <c r="H64" s="43"/>
      <c r="I64" s="43"/>
      <c r="J64" s="52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</row>
    <row r="65" spans="1:22" customFormat="1" ht="21.75" customHeight="1" x14ac:dyDescent="0.25">
      <c r="A65" s="251" t="s">
        <v>61</v>
      </c>
      <c r="B65" s="169" t="s">
        <v>62</v>
      </c>
      <c r="C65" s="169" t="s">
        <v>265</v>
      </c>
      <c r="D65" s="43" t="s">
        <v>448</v>
      </c>
      <c r="E65" s="43" t="s">
        <v>600</v>
      </c>
      <c r="F65" s="169" t="s">
        <v>7</v>
      </c>
      <c r="G65" s="42"/>
      <c r="H65" s="43"/>
      <c r="I65" s="43"/>
      <c r="J65" s="52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</row>
    <row r="66" spans="1:22" customFormat="1" ht="21.75" customHeight="1" x14ac:dyDescent="0.25">
      <c r="A66" s="251" t="s">
        <v>61</v>
      </c>
      <c r="B66" s="169" t="s">
        <v>62</v>
      </c>
      <c r="C66" s="169" t="s">
        <v>265</v>
      </c>
      <c r="D66" s="43" t="s">
        <v>426</v>
      </c>
      <c r="E66" s="43" t="s">
        <v>427</v>
      </c>
      <c r="F66" s="169" t="s">
        <v>7</v>
      </c>
      <c r="G66" s="42"/>
      <c r="H66" s="47" t="s">
        <v>362</v>
      </c>
      <c r="I66" s="43"/>
      <c r="J66" s="52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</row>
    <row r="67" spans="1:22" customFormat="1" ht="21.75" customHeight="1" x14ac:dyDescent="0.25">
      <c r="A67" s="251" t="s">
        <v>61</v>
      </c>
      <c r="B67" s="169" t="s">
        <v>62</v>
      </c>
      <c r="C67" s="169" t="s">
        <v>265</v>
      </c>
      <c r="D67" s="43" t="s">
        <v>428</v>
      </c>
      <c r="E67" s="43" t="s">
        <v>427</v>
      </c>
      <c r="F67" s="169" t="s">
        <v>7</v>
      </c>
      <c r="G67" s="42"/>
      <c r="H67" s="43"/>
      <c r="I67" s="43"/>
      <c r="J67" s="52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</row>
    <row r="68" spans="1:22" customFormat="1" ht="21.75" customHeight="1" x14ac:dyDescent="0.25">
      <c r="A68" s="251" t="s">
        <v>61</v>
      </c>
      <c r="B68" s="169" t="s">
        <v>62</v>
      </c>
      <c r="C68" s="169" t="s">
        <v>265</v>
      </c>
      <c r="D68" s="43" t="s">
        <v>429</v>
      </c>
      <c r="E68" s="43" t="s">
        <v>427</v>
      </c>
      <c r="F68" s="169" t="s">
        <v>7</v>
      </c>
      <c r="G68" s="42"/>
      <c r="H68" s="43"/>
      <c r="I68" s="43"/>
      <c r="J68" s="52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</row>
    <row r="69" spans="1:22" customFormat="1" ht="21.75" customHeight="1" x14ac:dyDescent="0.25">
      <c r="A69" s="251" t="s">
        <v>61</v>
      </c>
      <c r="B69" s="169" t="s">
        <v>62</v>
      </c>
      <c r="C69" s="169" t="s">
        <v>265</v>
      </c>
      <c r="D69" s="43" t="s">
        <v>447</v>
      </c>
      <c r="E69" s="43" t="s">
        <v>431</v>
      </c>
      <c r="F69" s="169" t="s">
        <v>7</v>
      </c>
      <c r="G69" s="42"/>
      <c r="H69" s="43"/>
      <c r="I69" s="43"/>
      <c r="J69" s="52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</row>
    <row r="70" spans="1:22" customFormat="1" ht="21.75" customHeight="1" x14ac:dyDescent="0.25">
      <c r="A70" s="251" t="s">
        <v>61</v>
      </c>
      <c r="B70" s="169" t="s">
        <v>62</v>
      </c>
      <c r="C70" s="229" t="s">
        <v>271</v>
      </c>
      <c r="D70" s="43" t="s">
        <v>444</v>
      </c>
      <c r="E70" s="46" t="s">
        <v>566</v>
      </c>
      <c r="F70" s="169" t="s">
        <v>7</v>
      </c>
      <c r="G70" s="42"/>
      <c r="H70" s="48" t="s">
        <v>362</v>
      </c>
      <c r="I70" s="43"/>
      <c r="J70" s="52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</row>
    <row r="71" spans="1:22" customFormat="1" ht="21.75" customHeight="1" x14ac:dyDescent="0.25">
      <c r="A71" s="251" t="s">
        <v>61</v>
      </c>
      <c r="B71" s="169" t="s">
        <v>62</v>
      </c>
      <c r="C71" s="169" t="s">
        <v>265</v>
      </c>
      <c r="D71" s="43" t="s">
        <v>451</v>
      </c>
      <c r="E71" s="43" t="s">
        <v>450</v>
      </c>
      <c r="F71" s="169" t="s">
        <v>6</v>
      </c>
      <c r="G71" s="42"/>
      <c r="H71" s="43"/>
      <c r="I71" s="43"/>
      <c r="J71" s="52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</row>
    <row r="72" spans="1:22" customFormat="1" ht="21.75" customHeight="1" x14ac:dyDescent="0.25">
      <c r="A72" s="251" t="s">
        <v>61</v>
      </c>
      <c r="B72" s="169" t="s">
        <v>62</v>
      </c>
      <c r="C72" s="169" t="s">
        <v>265</v>
      </c>
      <c r="D72" s="43" t="s">
        <v>425</v>
      </c>
      <c r="E72" s="46" t="s">
        <v>575</v>
      </c>
      <c r="F72" s="169" t="s">
        <v>7</v>
      </c>
      <c r="G72" s="42"/>
      <c r="H72" s="47" t="s">
        <v>362</v>
      </c>
      <c r="I72" s="43"/>
      <c r="J72" s="52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</row>
    <row r="73" spans="1:22" customFormat="1" ht="21.75" customHeight="1" x14ac:dyDescent="0.25">
      <c r="A73" s="251" t="s">
        <v>61</v>
      </c>
      <c r="B73" s="169" t="s">
        <v>62</v>
      </c>
      <c r="C73" s="169" t="s">
        <v>265</v>
      </c>
      <c r="D73" s="43" t="s">
        <v>436</v>
      </c>
      <c r="E73" s="46" t="s">
        <v>575</v>
      </c>
      <c r="F73" s="169" t="s">
        <v>7</v>
      </c>
      <c r="G73" s="42"/>
      <c r="H73" s="48" t="s">
        <v>362</v>
      </c>
      <c r="I73" s="43"/>
      <c r="J73" s="52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</row>
    <row r="74" spans="1:22" customFormat="1" ht="21.75" customHeight="1" x14ac:dyDescent="0.25">
      <c r="A74" s="251" t="s">
        <v>61</v>
      </c>
      <c r="B74" s="169" t="s">
        <v>62</v>
      </c>
      <c r="C74" s="169" t="s">
        <v>265</v>
      </c>
      <c r="D74" s="43" t="s">
        <v>445</v>
      </c>
      <c r="E74" s="43" t="s">
        <v>446</v>
      </c>
      <c r="F74" s="169" t="s">
        <v>7</v>
      </c>
      <c r="G74" s="42"/>
      <c r="H74" s="48" t="s">
        <v>362</v>
      </c>
      <c r="I74" s="43"/>
      <c r="J74" s="52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</row>
    <row r="75" spans="1:22" customFormat="1" ht="21.75" customHeight="1" x14ac:dyDescent="0.25">
      <c r="A75" s="251" t="s">
        <v>61</v>
      </c>
      <c r="B75" s="169" t="s">
        <v>62</v>
      </c>
      <c r="C75" s="169" t="s">
        <v>265</v>
      </c>
      <c r="D75" s="43" t="s">
        <v>449</v>
      </c>
      <c r="E75" s="43" t="s">
        <v>450</v>
      </c>
      <c r="F75" s="169" t="s">
        <v>6</v>
      </c>
      <c r="G75" s="42"/>
      <c r="H75" s="43"/>
      <c r="I75" s="43"/>
      <c r="J75" s="52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</row>
    <row r="76" spans="1:22" customFormat="1" ht="21.75" customHeight="1" x14ac:dyDescent="0.25">
      <c r="A76" s="251" t="s">
        <v>61</v>
      </c>
      <c r="B76" s="169" t="s">
        <v>62</v>
      </c>
      <c r="C76" s="171" t="s">
        <v>273</v>
      </c>
      <c r="D76" s="43" t="s">
        <v>440</v>
      </c>
      <c r="E76" s="46" t="s">
        <v>572</v>
      </c>
      <c r="F76" s="169" t="s">
        <v>7</v>
      </c>
      <c r="G76" s="42"/>
      <c r="H76" s="43"/>
      <c r="I76" s="43"/>
      <c r="J76" s="52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</row>
    <row r="77" spans="1:22" customFormat="1" ht="21.75" customHeight="1" x14ac:dyDescent="0.25">
      <c r="A77" s="251" t="s">
        <v>61</v>
      </c>
      <c r="B77" s="169" t="s">
        <v>62</v>
      </c>
      <c r="C77" s="171" t="s">
        <v>273</v>
      </c>
      <c r="D77" s="101" t="s">
        <v>441</v>
      </c>
      <c r="E77" s="46" t="s">
        <v>572</v>
      </c>
      <c r="F77" s="169" t="s">
        <v>7</v>
      </c>
      <c r="G77" s="42"/>
      <c r="H77" s="43"/>
      <c r="I77" s="43"/>
      <c r="J77" s="52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</row>
    <row r="78" spans="1:22" customFormat="1" ht="21.75" customHeight="1" x14ac:dyDescent="0.25">
      <c r="A78" s="251" t="s">
        <v>61</v>
      </c>
      <c r="B78" s="171" t="s">
        <v>62</v>
      </c>
      <c r="C78" s="171" t="s">
        <v>265</v>
      </c>
      <c r="D78" s="141" t="s">
        <v>654</v>
      </c>
      <c r="E78" s="142" t="s">
        <v>663</v>
      </c>
      <c r="F78" s="171" t="s">
        <v>7</v>
      </c>
      <c r="G78" s="42"/>
      <c r="H78" s="101" t="s">
        <v>362</v>
      </c>
      <c r="I78" s="43"/>
      <c r="J78" s="52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</row>
    <row r="79" spans="1:22" customFormat="1" ht="21.75" customHeight="1" x14ac:dyDescent="0.25">
      <c r="A79" s="251" t="s">
        <v>61</v>
      </c>
      <c r="B79" s="171" t="s">
        <v>62</v>
      </c>
      <c r="C79" s="171" t="s">
        <v>265</v>
      </c>
      <c r="D79" s="141" t="s">
        <v>655</v>
      </c>
      <c r="E79" s="142" t="s">
        <v>663</v>
      </c>
      <c r="F79" s="171" t="s">
        <v>7</v>
      </c>
      <c r="G79" s="42"/>
      <c r="H79" s="101" t="s">
        <v>362</v>
      </c>
      <c r="I79" s="43"/>
      <c r="J79" s="52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</row>
    <row r="80" spans="1:22" customFormat="1" ht="21.75" customHeight="1" x14ac:dyDescent="0.25">
      <c r="A80" s="251" t="s">
        <v>61</v>
      </c>
      <c r="B80" s="171" t="s">
        <v>62</v>
      </c>
      <c r="C80" s="171" t="s">
        <v>265</v>
      </c>
      <c r="D80" s="141" t="s">
        <v>656</v>
      </c>
      <c r="E80" s="142" t="s">
        <v>663</v>
      </c>
      <c r="F80" s="171" t="s">
        <v>7</v>
      </c>
      <c r="G80" s="42"/>
      <c r="H80" s="101" t="s">
        <v>362</v>
      </c>
      <c r="I80" s="43"/>
      <c r="J80" s="52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</row>
    <row r="81" spans="1:22" customFormat="1" ht="21.75" customHeight="1" x14ac:dyDescent="0.25">
      <c r="A81" s="251" t="s">
        <v>61</v>
      </c>
      <c r="B81" s="171" t="s">
        <v>62</v>
      </c>
      <c r="C81" s="171" t="s">
        <v>265</v>
      </c>
      <c r="D81" s="141" t="s">
        <v>657</v>
      </c>
      <c r="E81" s="142" t="s">
        <v>663</v>
      </c>
      <c r="F81" s="171" t="s">
        <v>7</v>
      </c>
      <c r="G81" s="42"/>
      <c r="H81" s="101" t="s">
        <v>362</v>
      </c>
      <c r="I81" s="43"/>
      <c r="J81" s="52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</row>
    <row r="82" spans="1:22" customFormat="1" ht="21.75" customHeight="1" x14ac:dyDescent="0.25">
      <c r="A82" s="251" t="s">
        <v>61</v>
      </c>
      <c r="B82" s="171" t="s">
        <v>62</v>
      </c>
      <c r="C82" s="171" t="s">
        <v>265</v>
      </c>
      <c r="D82" s="141" t="s">
        <v>658</v>
      </c>
      <c r="E82" s="142" t="s">
        <v>663</v>
      </c>
      <c r="F82" s="171" t="s">
        <v>7</v>
      </c>
      <c r="G82" s="42"/>
      <c r="H82" s="101" t="s">
        <v>362</v>
      </c>
      <c r="I82" s="43"/>
      <c r="J82" s="52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</row>
    <row r="83" spans="1:22" customFormat="1" ht="21.75" customHeight="1" x14ac:dyDescent="0.25">
      <c r="A83" s="251" t="s">
        <v>61</v>
      </c>
      <c r="B83" s="171" t="s">
        <v>62</v>
      </c>
      <c r="C83" s="171" t="s">
        <v>265</v>
      </c>
      <c r="D83" s="141" t="s">
        <v>659</v>
      </c>
      <c r="E83" s="142" t="s">
        <v>663</v>
      </c>
      <c r="F83" s="171" t="s">
        <v>7</v>
      </c>
      <c r="G83" s="42"/>
      <c r="H83" s="101" t="s">
        <v>362</v>
      </c>
      <c r="I83" s="43"/>
      <c r="J83" s="52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</row>
    <row r="84" spans="1:22" customFormat="1" ht="21.75" customHeight="1" x14ac:dyDescent="0.25">
      <c r="A84" s="251" t="s">
        <v>61</v>
      </c>
      <c r="B84" s="171" t="s">
        <v>62</v>
      </c>
      <c r="C84" s="171" t="s">
        <v>265</v>
      </c>
      <c r="D84" s="141" t="s">
        <v>660</v>
      </c>
      <c r="E84" s="142" t="s">
        <v>663</v>
      </c>
      <c r="F84" s="171" t="s">
        <v>7</v>
      </c>
      <c r="G84" s="42"/>
      <c r="H84" s="101" t="s">
        <v>362</v>
      </c>
      <c r="I84" s="43"/>
      <c r="J84" s="52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</row>
    <row r="85" spans="1:22" customFormat="1" ht="21.75" customHeight="1" x14ac:dyDescent="0.25">
      <c r="A85" s="251" t="s">
        <v>61</v>
      </c>
      <c r="B85" s="171" t="s">
        <v>62</v>
      </c>
      <c r="C85" s="171" t="s">
        <v>265</v>
      </c>
      <c r="D85" s="141" t="s">
        <v>661</v>
      </c>
      <c r="E85" s="142" t="s">
        <v>663</v>
      </c>
      <c r="F85" s="171" t="s">
        <v>7</v>
      </c>
      <c r="G85" s="42"/>
      <c r="H85" s="101" t="s">
        <v>362</v>
      </c>
      <c r="I85" s="43"/>
      <c r="J85" s="52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</row>
    <row r="86" spans="1:22" customFormat="1" ht="21.75" customHeight="1" x14ac:dyDescent="0.25">
      <c r="A86" s="251" t="s">
        <v>61</v>
      </c>
      <c r="B86" s="169" t="s">
        <v>62</v>
      </c>
      <c r="C86" s="169" t="s">
        <v>265</v>
      </c>
      <c r="D86" s="43" t="s">
        <v>42</v>
      </c>
      <c r="E86" s="44" t="s">
        <v>570</v>
      </c>
      <c r="F86" s="169" t="s">
        <v>7</v>
      </c>
      <c r="G86" s="42"/>
      <c r="H86" s="43"/>
      <c r="I86" s="43"/>
      <c r="J86" s="52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</row>
    <row r="87" spans="1:22" customFormat="1" ht="21.75" customHeight="1" x14ac:dyDescent="0.25">
      <c r="A87" s="251" t="s">
        <v>61</v>
      </c>
      <c r="B87" s="169" t="s">
        <v>62</v>
      </c>
      <c r="C87" s="169" t="s">
        <v>265</v>
      </c>
      <c r="D87" s="43" t="s">
        <v>120</v>
      </c>
      <c r="E87" s="46" t="s">
        <v>570</v>
      </c>
      <c r="F87" s="169" t="s">
        <v>7</v>
      </c>
      <c r="G87" s="42"/>
      <c r="H87" s="43"/>
      <c r="I87" s="43"/>
      <c r="J87" s="52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</row>
    <row r="88" spans="1:22" customFormat="1" ht="21.75" customHeight="1" x14ac:dyDescent="0.25">
      <c r="A88" s="251" t="s">
        <v>61</v>
      </c>
      <c r="B88" s="169" t="s">
        <v>62</v>
      </c>
      <c r="C88" s="169" t="s">
        <v>265</v>
      </c>
      <c r="D88" s="43" t="s">
        <v>349</v>
      </c>
      <c r="E88" s="43" t="s">
        <v>427</v>
      </c>
      <c r="F88" s="169" t="s">
        <v>6</v>
      </c>
      <c r="G88" s="42"/>
      <c r="H88" s="43"/>
      <c r="I88" s="43"/>
      <c r="J88" s="52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</row>
    <row r="89" spans="1:22" customFormat="1" ht="21.75" customHeight="1" x14ac:dyDescent="0.25">
      <c r="A89" s="251" t="s">
        <v>61</v>
      </c>
      <c r="B89" s="169" t="s">
        <v>62</v>
      </c>
      <c r="C89" s="169" t="s">
        <v>265</v>
      </c>
      <c r="D89" s="43" t="s">
        <v>456</v>
      </c>
      <c r="E89" s="43" t="s">
        <v>457</v>
      </c>
      <c r="F89" s="169" t="s">
        <v>7</v>
      </c>
      <c r="G89" s="42"/>
      <c r="H89" s="47" t="s">
        <v>362</v>
      </c>
      <c r="I89" s="43"/>
      <c r="J89" s="52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</row>
    <row r="90" spans="1:22" customFormat="1" ht="21.75" customHeight="1" x14ac:dyDescent="0.25">
      <c r="A90" s="251" t="s">
        <v>61</v>
      </c>
      <c r="B90" s="169" t="s">
        <v>62</v>
      </c>
      <c r="C90" s="169" t="s">
        <v>265</v>
      </c>
      <c r="D90" s="43" t="s">
        <v>460</v>
      </c>
      <c r="E90" s="43" t="s">
        <v>457</v>
      </c>
      <c r="F90" s="169" t="s">
        <v>7</v>
      </c>
      <c r="G90" s="42"/>
      <c r="H90" s="47" t="s">
        <v>362</v>
      </c>
      <c r="I90" s="43"/>
      <c r="J90" s="52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</row>
    <row r="91" spans="1:22" customFormat="1" ht="21.75" customHeight="1" x14ac:dyDescent="0.25">
      <c r="A91" s="251" t="s">
        <v>61</v>
      </c>
      <c r="B91" s="169" t="s">
        <v>62</v>
      </c>
      <c r="C91" s="169" t="s">
        <v>265</v>
      </c>
      <c r="D91" s="43" t="s">
        <v>105</v>
      </c>
      <c r="E91" s="46" t="s">
        <v>570</v>
      </c>
      <c r="F91" s="169" t="s">
        <v>7</v>
      </c>
      <c r="G91" s="42"/>
      <c r="H91" s="43"/>
      <c r="I91" s="43"/>
      <c r="J91" s="52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</row>
    <row r="92" spans="1:22" customFormat="1" ht="21.75" customHeight="1" x14ac:dyDescent="0.25">
      <c r="A92" s="251" t="s">
        <v>61</v>
      </c>
      <c r="B92" s="169" t="s">
        <v>62</v>
      </c>
      <c r="C92" s="169" t="s">
        <v>265</v>
      </c>
      <c r="D92" s="43" t="s">
        <v>107</v>
      </c>
      <c r="E92" s="46" t="s">
        <v>570</v>
      </c>
      <c r="F92" s="169" t="s">
        <v>7</v>
      </c>
      <c r="G92" s="42"/>
      <c r="H92" s="48" t="s">
        <v>362</v>
      </c>
      <c r="I92" s="43"/>
      <c r="J92" s="52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</row>
    <row r="93" spans="1:22" customFormat="1" ht="21.75" customHeight="1" x14ac:dyDescent="0.25">
      <c r="A93" s="251" t="s">
        <v>61</v>
      </c>
      <c r="B93" s="169" t="s">
        <v>62</v>
      </c>
      <c r="C93" s="169" t="s">
        <v>265</v>
      </c>
      <c r="D93" s="43" t="s">
        <v>430</v>
      </c>
      <c r="E93" s="44" t="s">
        <v>570</v>
      </c>
      <c r="F93" s="169" t="s">
        <v>7</v>
      </c>
      <c r="G93" s="43"/>
      <c r="H93" s="43"/>
      <c r="I93" s="43"/>
      <c r="J93" s="52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</row>
    <row r="94" spans="1:22" customFormat="1" ht="21.75" customHeight="1" x14ac:dyDescent="0.25">
      <c r="A94" s="251" t="s">
        <v>61</v>
      </c>
      <c r="B94" s="169" t="s">
        <v>62</v>
      </c>
      <c r="C94" s="169" t="s">
        <v>265</v>
      </c>
      <c r="D94" s="43" t="s">
        <v>434</v>
      </c>
      <c r="E94" s="46" t="s">
        <v>570</v>
      </c>
      <c r="F94" s="169" t="s">
        <v>7</v>
      </c>
      <c r="G94" s="42"/>
      <c r="H94" s="43"/>
      <c r="I94" s="43"/>
      <c r="J94" s="52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</row>
    <row r="95" spans="1:22" customFormat="1" ht="21.75" customHeight="1" x14ac:dyDescent="0.25">
      <c r="A95" s="251" t="s">
        <v>61</v>
      </c>
      <c r="B95" s="171" t="s">
        <v>62</v>
      </c>
      <c r="C95" s="171" t="s">
        <v>265</v>
      </c>
      <c r="D95" s="101" t="s">
        <v>650</v>
      </c>
      <c r="E95" s="101" t="s">
        <v>651</v>
      </c>
      <c r="F95" s="171" t="s">
        <v>7</v>
      </c>
      <c r="G95" s="42"/>
      <c r="H95" s="101" t="s">
        <v>362</v>
      </c>
      <c r="I95" s="43"/>
      <c r="J95" s="52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</row>
    <row r="96" spans="1:22" customFormat="1" ht="21.75" customHeight="1" x14ac:dyDescent="0.25">
      <c r="A96" s="251" t="s">
        <v>61</v>
      </c>
      <c r="B96" s="169" t="s">
        <v>62</v>
      </c>
      <c r="C96" s="169" t="s">
        <v>265</v>
      </c>
      <c r="D96" s="43" t="s">
        <v>41</v>
      </c>
      <c r="E96" s="43" t="s">
        <v>427</v>
      </c>
      <c r="F96" s="169" t="s">
        <v>6</v>
      </c>
      <c r="G96" s="42"/>
      <c r="H96" s="48" t="s">
        <v>362</v>
      </c>
      <c r="I96" s="43"/>
      <c r="J96" s="52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</row>
    <row r="97" spans="1:22" customFormat="1" ht="21.75" customHeight="1" x14ac:dyDescent="0.25">
      <c r="A97" s="251" t="s">
        <v>61</v>
      </c>
      <c r="B97" s="171" t="s">
        <v>62</v>
      </c>
      <c r="C97" s="171" t="s">
        <v>271</v>
      </c>
      <c r="D97" s="101" t="s">
        <v>652</v>
      </c>
      <c r="E97" s="101" t="s">
        <v>653</v>
      </c>
      <c r="F97" s="171" t="s">
        <v>7</v>
      </c>
      <c r="G97" s="42"/>
      <c r="H97" s="101" t="s">
        <v>362</v>
      </c>
      <c r="I97" s="43"/>
      <c r="J97" s="52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</row>
    <row r="98" spans="1:22" customFormat="1" ht="21.75" customHeight="1" thickBot="1" x14ac:dyDescent="0.3">
      <c r="A98" s="252" t="s">
        <v>61</v>
      </c>
      <c r="B98" s="173" t="s">
        <v>62</v>
      </c>
      <c r="C98" s="173" t="s">
        <v>265</v>
      </c>
      <c r="D98" s="55" t="s">
        <v>106</v>
      </c>
      <c r="E98" s="56" t="s">
        <v>570</v>
      </c>
      <c r="F98" s="173" t="s">
        <v>7</v>
      </c>
      <c r="G98" s="57"/>
      <c r="H98" s="119" t="s">
        <v>362</v>
      </c>
      <c r="I98" s="55"/>
      <c r="J98" s="5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</row>
    <row r="99" spans="1:22" customFormat="1" ht="21.75" customHeight="1" x14ac:dyDescent="0.25">
      <c r="A99" s="296" t="s">
        <v>63</v>
      </c>
      <c r="B99" s="273" t="s">
        <v>64</v>
      </c>
      <c r="C99" s="273" t="s">
        <v>265</v>
      </c>
      <c r="D99" s="274" t="s">
        <v>286</v>
      </c>
      <c r="E99" s="297" t="s">
        <v>560</v>
      </c>
      <c r="F99" s="273" t="s">
        <v>4</v>
      </c>
      <c r="G99" s="274"/>
      <c r="H99" s="309" t="s">
        <v>362</v>
      </c>
      <c r="I99" s="274"/>
      <c r="J99" s="306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</row>
    <row r="100" spans="1:22" customFormat="1" ht="21.75" customHeight="1" x14ac:dyDescent="0.25">
      <c r="A100" s="249" t="s">
        <v>63</v>
      </c>
      <c r="B100" s="169" t="s">
        <v>64</v>
      </c>
      <c r="C100" s="169" t="s">
        <v>265</v>
      </c>
      <c r="D100" s="43" t="s">
        <v>100</v>
      </c>
      <c r="E100" s="43" t="s">
        <v>417</v>
      </c>
      <c r="F100" s="169" t="s">
        <v>7</v>
      </c>
      <c r="G100" s="42" t="s">
        <v>550</v>
      </c>
      <c r="H100" s="43"/>
      <c r="I100" s="43"/>
      <c r="J100" s="52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</row>
    <row r="101" spans="1:22" customFormat="1" ht="21.75" customHeight="1" x14ac:dyDescent="0.25">
      <c r="A101" s="249" t="s">
        <v>63</v>
      </c>
      <c r="B101" s="169" t="s">
        <v>64</v>
      </c>
      <c r="C101" s="169" t="s">
        <v>273</v>
      </c>
      <c r="D101" s="43" t="s">
        <v>282</v>
      </c>
      <c r="E101" s="43" t="s">
        <v>122</v>
      </c>
      <c r="F101" s="169" t="s">
        <v>7</v>
      </c>
      <c r="G101" s="43" t="s">
        <v>550</v>
      </c>
      <c r="H101" s="43"/>
      <c r="I101" s="43"/>
      <c r="J101" s="52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</row>
    <row r="102" spans="1:22" customFormat="1" ht="21.75" customHeight="1" x14ac:dyDescent="0.25">
      <c r="A102" s="249" t="s">
        <v>63</v>
      </c>
      <c r="B102" s="169" t="s">
        <v>64</v>
      </c>
      <c r="C102" s="169" t="s">
        <v>265</v>
      </c>
      <c r="D102" s="43" t="s">
        <v>287</v>
      </c>
      <c r="E102" s="46" t="s">
        <v>560</v>
      </c>
      <c r="F102" s="169" t="s">
        <v>4</v>
      </c>
      <c r="G102" s="43"/>
      <c r="H102" s="43"/>
      <c r="I102" s="43"/>
      <c r="J102" s="52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</row>
    <row r="103" spans="1:22" customFormat="1" ht="21.75" customHeight="1" x14ac:dyDescent="0.25">
      <c r="A103" s="249" t="s">
        <v>63</v>
      </c>
      <c r="B103" s="169" t="s">
        <v>64</v>
      </c>
      <c r="C103" s="169" t="s">
        <v>265</v>
      </c>
      <c r="D103" s="43" t="s">
        <v>283</v>
      </c>
      <c r="E103" s="46" t="s">
        <v>560</v>
      </c>
      <c r="F103" s="169" t="s">
        <v>4</v>
      </c>
      <c r="G103" s="43" t="s">
        <v>550</v>
      </c>
      <c r="H103" s="43"/>
      <c r="I103" s="43"/>
      <c r="J103" s="52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</row>
    <row r="104" spans="1:22" customFormat="1" ht="21.75" customHeight="1" x14ac:dyDescent="0.25">
      <c r="A104" s="249" t="s">
        <v>63</v>
      </c>
      <c r="B104" s="169" t="s">
        <v>64</v>
      </c>
      <c r="C104" s="169" t="s">
        <v>271</v>
      </c>
      <c r="D104" s="43" t="s">
        <v>284</v>
      </c>
      <c r="E104" s="43" t="s">
        <v>415</v>
      </c>
      <c r="F104" s="169" t="s">
        <v>7</v>
      </c>
      <c r="G104" s="43" t="s">
        <v>550</v>
      </c>
      <c r="H104" s="43"/>
      <c r="I104" s="43"/>
      <c r="J104" s="52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</row>
    <row r="105" spans="1:22" customFormat="1" ht="21.75" customHeight="1" x14ac:dyDescent="0.25">
      <c r="A105" s="249" t="s">
        <v>63</v>
      </c>
      <c r="B105" s="169" t="s">
        <v>64</v>
      </c>
      <c r="C105" s="169" t="s">
        <v>265</v>
      </c>
      <c r="D105" s="43" t="s">
        <v>9</v>
      </c>
      <c r="E105" s="46" t="s">
        <v>561</v>
      </c>
      <c r="F105" s="169" t="s">
        <v>7</v>
      </c>
      <c r="G105" s="42"/>
      <c r="H105" s="48" t="s">
        <v>362</v>
      </c>
      <c r="I105" s="48" t="s">
        <v>613</v>
      </c>
      <c r="J105" s="54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</row>
    <row r="106" spans="1:22" customFormat="1" ht="21.75" customHeight="1" x14ac:dyDescent="0.25">
      <c r="A106" s="249" t="s">
        <v>63</v>
      </c>
      <c r="B106" s="169" t="s">
        <v>64</v>
      </c>
      <c r="C106" s="169" t="s">
        <v>265</v>
      </c>
      <c r="D106" s="43" t="s">
        <v>288</v>
      </c>
      <c r="E106" s="46" t="s">
        <v>560</v>
      </c>
      <c r="F106" s="169" t="s">
        <v>6</v>
      </c>
      <c r="G106" s="42"/>
      <c r="H106" s="43"/>
      <c r="I106" s="43"/>
      <c r="J106" s="52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</row>
    <row r="107" spans="1:22" customFormat="1" ht="21.75" customHeight="1" x14ac:dyDescent="0.25">
      <c r="A107" s="249" t="s">
        <v>63</v>
      </c>
      <c r="B107" s="169" t="s">
        <v>64</v>
      </c>
      <c r="C107" s="169" t="s">
        <v>265</v>
      </c>
      <c r="D107" s="43" t="s">
        <v>289</v>
      </c>
      <c r="E107" s="46" t="s">
        <v>560</v>
      </c>
      <c r="F107" s="169" t="s">
        <v>7</v>
      </c>
      <c r="G107" s="42"/>
      <c r="H107" s="43"/>
      <c r="I107" s="43"/>
      <c r="J107" s="52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</row>
    <row r="108" spans="1:22" customFormat="1" ht="21.75" customHeight="1" x14ac:dyDescent="0.25">
      <c r="A108" s="249" t="s">
        <v>63</v>
      </c>
      <c r="B108" s="169" t="s">
        <v>64</v>
      </c>
      <c r="C108" s="169" t="s">
        <v>265</v>
      </c>
      <c r="D108" s="43" t="s">
        <v>290</v>
      </c>
      <c r="E108" s="46" t="s">
        <v>560</v>
      </c>
      <c r="F108" s="169" t="s">
        <v>4</v>
      </c>
      <c r="G108" s="43" t="s">
        <v>550</v>
      </c>
      <c r="H108" s="43"/>
      <c r="I108" s="43"/>
      <c r="J108" s="52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</row>
    <row r="109" spans="1:22" customFormat="1" ht="21.75" customHeight="1" x14ac:dyDescent="0.25">
      <c r="A109" s="249" t="s">
        <v>63</v>
      </c>
      <c r="B109" s="169" t="s">
        <v>64</v>
      </c>
      <c r="C109" s="169" t="s">
        <v>265</v>
      </c>
      <c r="D109" s="43" t="s">
        <v>285</v>
      </c>
      <c r="E109" s="46" t="s">
        <v>560</v>
      </c>
      <c r="F109" s="169" t="s">
        <v>7</v>
      </c>
      <c r="G109" s="42"/>
      <c r="H109" s="101" t="s">
        <v>362</v>
      </c>
      <c r="I109" s="43"/>
      <c r="J109" s="52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</row>
    <row r="110" spans="1:22" customFormat="1" ht="21.75" customHeight="1" thickBot="1" x14ac:dyDescent="0.3">
      <c r="A110" s="304" t="s">
        <v>63</v>
      </c>
      <c r="B110" s="272" t="s">
        <v>64</v>
      </c>
      <c r="C110" s="272" t="s">
        <v>265</v>
      </c>
      <c r="D110" s="105" t="s">
        <v>291</v>
      </c>
      <c r="E110" s="305" t="s">
        <v>561</v>
      </c>
      <c r="F110" s="272" t="s">
        <v>4</v>
      </c>
      <c r="G110" s="105" t="s">
        <v>550</v>
      </c>
      <c r="H110" s="105"/>
      <c r="I110" s="105"/>
      <c r="J110" s="106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</row>
    <row r="111" spans="1:22" customFormat="1" ht="21.75" customHeight="1" thickBot="1" x14ac:dyDescent="0.3">
      <c r="A111" s="311" t="s">
        <v>65</v>
      </c>
      <c r="B111" s="261" t="s">
        <v>66</v>
      </c>
      <c r="C111" s="261" t="s">
        <v>265</v>
      </c>
      <c r="D111" s="275" t="s">
        <v>702</v>
      </c>
      <c r="E111" s="313" t="s">
        <v>561</v>
      </c>
      <c r="F111" s="261" t="s">
        <v>6</v>
      </c>
      <c r="G111" s="314"/>
      <c r="H111" s="312"/>
      <c r="I111" s="312"/>
      <c r="J111" s="315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</row>
    <row r="112" spans="1:22" customFormat="1" ht="21.75" customHeight="1" x14ac:dyDescent="0.25">
      <c r="A112" s="296" t="s">
        <v>69</v>
      </c>
      <c r="B112" s="273" t="s">
        <v>10</v>
      </c>
      <c r="C112" s="273" t="s">
        <v>265</v>
      </c>
      <c r="D112" s="274" t="s">
        <v>292</v>
      </c>
      <c r="E112" s="297" t="s">
        <v>560</v>
      </c>
      <c r="F112" s="273" t="s">
        <v>7</v>
      </c>
      <c r="G112" s="298"/>
      <c r="H112" s="310" t="s">
        <v>362</v>
      </c>
      <c r="I112" s="274"/>
      <c r="J112" s="306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</row>
    <row r="113" spans="1:22" customFormat="1" ht="21.75" customHeight="1" x14ac:dyDescent="0.25">
      <c r="A113" s="276" t="s">
        <v>69</v>
      </c>
      <c r="B113" s="236" t="s">
        <v>10</v>
      </c>
      <c r="C113" s="236" t="s">
        <v>265</v>
      </c>
      <c r="D113" s="237" t="s">
        <v>292</v>
      </c>
      <c r="E113" s="270" t="s">
        <v>560</v>
      </c>
      <c r="F113" s="287" t="s">
        <v>7</v>
      </c>
      <c r="G113" s="281"/>
      <c r="H113" s="48"/>
      <c r="I113" s="43"/>
      <c r="J113" s="52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</row>
    <row r="114" spans="1:22" customFormat="1" ht="21.75" customHeight="1" thickBot="1" x14ac:dyDescent="0.3">
      <c r="A114" s="304" t="s">
        <v>69</v>
      </c>
      <c r="B114" s="272" t="s">
        <v>10</v>
      </c>
      <c r="C114" s="272" t="s">
        <v>273</v>
      </c>
      <c r="D114" s="105" t="s">
        <v>35</v>
      </c>
      <c r="E114" s="105" t="s">
        <v>418</v>
      </c>
      <c r="F114" s="272" t="s">
        <v>7</v>
      </c>
      <c r="G114" s="308"/>
      <c r="H114" s="105"/>
      <c r="I114" s="105"/>
      <c r="J114" s="106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</row>
    <row r="115" spans="1:22" customFormat="1" ht="21.75" customHeight="1" x14ac:dyDescent="0.25">
      <c r="A115" s="248" t="s">
        <v>70</v>
      </c>
      <c r="B115" s="168" t="s">
        <v>71</v>
      </c>
      <c r="C115" s="168" t="s">
        <v>265</v>
      </c>
      <c r="D115" s="49" t="s">
        <v>551</v>
      </c>
      <c r="E115" s="50" t="s">
        <v>594</v>
      </c>
      <c r="F115" s="168" t="s">
        <v>7</v>
      </c>
      <c r="G115" s="51"/>
      <c r="H115" s="316" t="s">
        <v>362</v>
      </c>
      <c r="I115" s="49"/>
      <c r="J115" s="66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</row>
    <row r="116" spans="1:22" customFormat="1" ht="21.75" customHeight="1" x14ac:dyDescent="0.25">
      <c r="A116" s="276" t="s">
        <v>70</v>
      </c>
      <c r="B116" s="236" t="s">
        <v>71</v>
      </c>
      <c r="C116" s="236" t="s">
        <v>265</v>
      </c>
      <c r="D116" s="270" t="s">
        <v>703</v>
      </c>
      <c r="E116" s="270" t="s">
        <v>704</v>
      </c>
      <c r="F116" s="236" t="s">
        <v>7</v>
      </c>
      <c r="G116" s="42"/>
      <c r="H116" s="43"/>
      <c r="I116" s="43"/>
      <c r="J116" s="52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</row>
    <row r="117" spans="1:22" customFormat="1" ht="21.75" customHeight="1" thickBot="1" x14ac:dyDescent="0.3">
      <c r="A117" s="282" t="s">
        <v>70</v>
      </c>
      <c r="B117" s="283" t="s">
        <v>71</v>
      </c>
      <c r="C117" s="283" t="s">
        <v>265</v>
      </c>
      <c r="D117" s="284" t="s">
        <v>705</v>
      </c>
      <c r="E117" s="285" t="s">
        <v>706</v>
      </c>
      <c r="F117" s="283" t="s">
        <v>6</v>
      </c>
      <c r="G117" s="57"/>
      <c r="H117" s="55"/>
      <c r="I117" s="55"/>
      <c r="J117" s="5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</row>
    <row r="118" spans="1:22" customFormat="1" ht="21.75" customHeight="1" x14ac:dyDescent="0.25">
      <c r="A118" s="296" t="s">
        <v>72</v>
      </c>
      <c r="B118" s="273" t="s">
        <v>73</v>
      </c>
      <c r="C118" s="273" t="s">
        <v>265</v>
      </c>
      <c r="D118" s="274" t="s">
        <v>293</v>
      </c>
      <c r="E118" s="297" t="s">
        <v>561</v>
      </c>
      <c r="F118" s="273" t="s">
        <v>7</v>
      </c>
      <c r="G118" s="298"/>
      <c r="H118" s="274"/>
      <c r="I118" s="274"/>
      <c r="J118" s="306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</row>
    <row r="119" spans="1:22" customFormat="1" ht="21.75" customHeight="1" thickBot="1" x14ac:dyDescent="0.3">
      <c r="A119" s="304" t="s">
        <v>72</v>
      </c>
      <c r="B119" s="272" t="s">
        <v>73</v>
      </c>
      <c r="C119" s="272" t="s">
        <v>273</v>
      </c>
      <c r="D119" s="105" t="s">
        <v>294</v>
      </c>
      <c r="E119" s="305" t="s">
        <v>562</v>
      </c>
      <c r="F119" s="272" t="s">
        <v>7</v>
      </c>
      <c r="G119" s="308"/>
      <c r="H119" s="105"/>
      <c r="I119" s="105"/>
      <c r="J119" s="106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</row>
    <row r="120" spans="1:22" customFormat="1" ht="21.75" customHeight="1" x14ac:dyDescent="0.25">
      <c r="A120" s="411" t="s">
        <v>74</v>
      </c>
      <c r="B120" s="350" t="s">
        <v>111</v>
      </c>
      <c r="C120" s="350" t="s">
        <v>265</v>
      </c>
      <c r="D120" s="345" t="s">
        <v>295</v>
      </c>
      <c r="E120" s="345" t="s">
        <v>419</v>
      </c>
      <c r="F120" s="350" t="s">
        <v>7</v>
      </c>
      <c r="G120" s="412" t="s">
        <v>550</v>
      </c>
      <c r="H120" s="413" t="s">
        <v>362</v>
      </c>
      <c r="I120" s="344" t="s">
        <v>613</v>
      </c>
      <c r="J120" s="414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</row>
    <row r="121" spans="1:22" customFormat="1" ht="21.75" customHeight="1" x14ac:dyDescent="0.25">
      <c r="A121" s="415" t="s">
        <v>74</v>
      </c>
      <c r="B121" s="236" t="s">
        <v>111</v>
      </c>
      <c r="C121" s="236" t="s">
        <v>265</v>
      </c>
      <c r="D121" s="237" t="s">
        <v>296</v>
      </c>
      <c r="E121" s="237" t="s">
        <v>419</v>
      </c>
      <c r="F121" s="236" t="s">
        <v>7</v>
      </c>
      <c r="G121" s="281" t="s">
        <v>550</v>
      </c>
      <c r="H121" s="243" t="s">
        <v>362</v>
      </c>
      <c r="I121" s="343" t="s">
        <v>613</v>
      </c>
      <c r="J121" s="416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</row>
    <row r="122" spans="1:22" customFormat="1" ht="21.75" customHeight="1" x14ac:dyDescent="0.25">
      <c r="A122" s="415" t="s">
        <v>74</v>
      </c>
      <c r="B122" s="236" t="s">
        <v>111</v>
      </c>
      <c r="C122" s="236" t="s">
        <v>265</v>
      </c>
      <c r="D122" s="237" t="s">
        <v>297</v>
      </c>
      <c r="E122" s="237" t="s">
        <v>420</v>
      </c>
      <c r="F122" s="236" t="s">
        <v>7</v>
      </c>
      <c r="G122" s="281"/>
      <c r="H122" s="243" t="s">
        <v>362</v>
      </c>
      <c r="I122" s="343" t="s">
        <v>613</v>
      </c>
      <c r="J122" s="416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</row>
    <row r="123" spans="1:22" customFormat="1" ht="21.75" customHeight="1" x14ac:dyDescent="0.25">
      <c r="A123" s="415" t="s">
        <v>74</v>
      </c>
      <c r="B123" s="236" t="s">
        <v>111</v>
      </c>
      <c r="C123" s="236" t="s">
        <v>273</v>
      </c>
      <c r="D123" s="237" t="s">
        <v>298</v>
      </c>
      <c r="E123" s="237" t="s">
        <v>552</v>
      </c>
      <c r="F123" s="236" t="s">
        <v>7</v>
      </c>
      <c r="G123" s="281"/>
      <c r="H123" s="243" t="s">
        <v>362</v>
      </c>
      <c r="I123" s="343" t="s">
        <v>613</v>
      </c>
      <c r="J123" s="416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</row>
    <row r="124" spans="1:22" customFormat="1" ht="21.75" customHeight="1" thickBot="1" x14ac:dyDescent="0.3">
      <c r="A124" s="417" t="s">
        <v>74</v>
      </c>
      <c r="B124" s="363" t="s">
        <v>111</v>
      </c>
      <c r="C124" s="363" t="s">
        <v>271</v>
      </c>
      <c r="D124" s="364" t="s">
        <v>299</v>
      </c>
      <c r="E124" s="364" t="s">
        <v>553</v>
      </c>
      <c r="F124" s="363" t="s">
        <v>7</v>
      </c>
      <c r="G124" s="418"/>
      <c r="H124" s="419" t="s">
        <v>362</v>
      </c>
      <c r="I124" s="370" t="s">
        <v>613</v>
      </c>
      <c r="J124" s="420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</row>
    <row r="125" spans="1:22" customFormat="1" ht="21.75" customHeight="1" thickBot="1" x14ac:dyDescent="0.3">
      <c r="A125" s="402" t="s">
        <v>76</v>
      </c>
      <c r="B125" s="403" t="s">
        <v>21</v>
      </c>
      <c r="C125" s="403" t="s">
        <v>265</v>
      </c>
      <c r="D125" s="404" t="s">
        <v>739</v>
      </c>
      <c r="E125" s="404" t="s">
        <v>740</v>
      </c>
      <c r="F125" s="405" t="s">
        <v>6</v>
      </c>
      <c r="G125" s="406"/>
      <c r="H125" s="407" t="s">
        <v>362</v>
      </c>
      <c r="I125" s="407"/>
      <c r="J125" s="40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</row>
    <row r="126" spans="1:22" customFormat="1" ht="21.75" customHeight="1" x14ac:dyDescent="0.25">
      <c r="A126" s="296" t="s">
        <v>78</v>
      </c>
      <c r="B126" s="273" t="s">
        <v>79</v>
      </c>
      <c r="C126" s="273" t="s">
        <v>265</v>
      </c>
      <c r="D126" s="274" t="s">
        <v>300</v>
      </c>
      <c r="E126" s="274" t="s">
        <v>421</v>
      </c>
      <c r="F126" s="273" t="s">
        <v>7</v>
      </c>
      <c r="G126" s="298"/>
      <c r="H126" s="274"/>
      <c r="I126" s="274"/>
      <c r="J126" s="306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</row>
    <row r="127" spans="1:22" customFormat="1" ht="21.75" customHeight="1" thickBot="1" x14ac:dyDescent="0.3">
      <c r="A127" s="304" t="s">
        <v>78</v>
      </c>
      <c r="B127" s="272" t="s">
        <v>79</v>
      </c>
      <c r="C127" s="272" t="s">
        <v>265</v>
      </c>
      <c r="D127" s="105" t="s">
        <v>301</v>
      </c>
      <c r="E127" s="305" t="s">
        <v>560</v>
      </c>
      <c r="F127" s="272" t="s">
        <v>7</v>
      </c>
      <c r="G127" s="308"/>
      <c r="H127" s="317" t="s">
        <v>362</v>
      </c>
      <c r="I127" s="317" t="s">
        <v>613</v>
      </c>
      <c r="J127" s="31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</row>
    <row r="128" spans="1:22" customFormat="1" ht="21.75" customHeight="1" x14ac:dyDescent="0.25">
      <c r="A128" s="248" t="s">
        <v>80</v>
      </c>
      <c r="B128" s="168" t="s">
        <v>81</v>
      </c>
      <c r="C128" s="168" t="s">
        <v>265</v>
      </c>
      <c r="D128" s="49" t="s">
        <v>302</v>
      </c>
      <c r="E128" s="50" t="s">
        <v>560</v>
      </c>
      <c r="F128" s="168" t="s">
        <v>6</v>
      </c>
      <c r="G128" s="51"/>
      <c r="H128" s="49"/>
      <c r="I128" s="49"/>
      <c r="J128" s="66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</row>
    <row r="129" spans="1:22" customFormat="1" ht="21.75" customHeight="1" x14ac:dyDescent="0.25">
      <c r="A129" s="249" t="s">
        <v>80</v>
      </c>
      <c r="B129" s="169" t="s">
        <v>81</v>
      </c>
      <c r="C129" s="169" t="s">
        <v>273</v>
      </c>
      <c r="D129" s="46" t="s">
        <v>584</v>
      </c>
      <c r="E129" s="46" t="s">
        <v>587</v>
      </c>
      <c r="F129" s="169" t="s">
        <v>6</v>
      </c>
      <c r="G129" s="42"/>
      <c r="H129" s="47" t="s">
        <v>362</v>
      </c>
      <c r="I129" s="47" t="s">
        <v>613</v>
      </c>
      <c r="J129" s="53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</row>
    <row r="130" spans="1:22" customFormat="1" ht="21.75" customHeight="1" x14ac:dyDescent="0.25">
      <c r="A130" s="249" t="s">
        <v>80</v>
      </c>
      <c r="B130" s="169" t="s">
        <v>81</v>
      </c>
      <c r="C130" s="169" t="s">
        <v>265</v>
      </c>
      <c r="D130" s="43" t="s">
        <v>303</v>
      </c>
      <c r="E130" s="46" t="s">
        <v>560</v>
      </c>
      <c r="F130" s="169" t="s">
        <v>7</v>
      </c>
      <c r="G130" s="42"/>
      <c r="H130" s="43"/>
      <c r="I130" s="43"/>
      <c r="J130" s="52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</row>
    <row r="131" spans="1:22" customFormat="1" ht="21.75" customHeight="1" x14ac:dyDescent="0.25">
      <c r="A131" s="249" t="s">
        <v>80</v>
      </c>
      <c r="B131" s="169" t="s">
        <v>81</v>
      </c>
      <c r="C131" s="169" t="s">
        <v>271</v>
      </c>
      <c r="D131" s="43" t="s">
        <v>305</v>
      </c>
      <c r="E131" s="43" t="s">
        <v>415</v>
      </c>
      <c r="F131" s="169" t="s">
        <v>7</v>
      </c>
      <c r="G131" s="42"/>
      <c r="H131" s="48" t="s">
        <v>362</v>
      </c>
      <c r="I131" s="43"/>
      <c r="J131" s="52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</row>
    <row r="132" spans="1:22" customFormat="1" ht="21.75" customHeight="1" thickBot="1" x14ac:dyDescent="0.3">
      <c r="A132" s="307" t="s">
        <v>80</v>
      </c>
      <c r="B132" s="173" t="s">
        <v>81</v>
      </c>
      <c r="C132" s="173" t="s">
        <v>265</v>
      </c>
      <c r="D132" s="55" t="s">
        <v>304</v>
      </c>
      <c r="E132" s="56" t="s">
        <v>560</v>
      </c>
      <c r="F132" s="173" t="s">
        <v>7</v>
      </c>
      <c r="G132" s="57"/>
      <c r="H132" s="119" t="s">
        <v>362</v>
      </c>
      <c r="I132" s="55"/>
      <c r="J132" s="5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</row>
    <row r="133" spans="1:22" customFormat="1" ht="21.75" customHeight="1" x14ac:dyDescent="0.25">
      <c r="A133" s="296" t="s">
        <v>82</v>
      </c>
      <c r="B133" s="273" t="s">
        <v>83</v>
      </c>
      <c r="C133" s="273" t="s">
        <v>265</v>
      </c>
      <c r="D133" s="274" t="s">
        <v>306</v>
      </c>
      <c r="E133" s="297" t="s">
        <v>588</v>
      </c>
      <c r="F133" s="273" t="s">
        <v>7</v>
      </c>
      <c r="G133" s="298"/>
      <c r="H133" s="274"/>
      <c r="I133" s="274"/>
      <c r="J133" s="306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</row>
    <row r="134" spans="1:22" customFormat="1" ht="21.75" customHeight="1" x14ac:dyDescent="0.25">
      <c r="A134" s="249" t="s">
        <v>82</v>
      </c>
      <c r="B134" s="169" t="s">
        <v>83</v>
      </c>
      <c r="C134" s="169" t="s">
        <v>265</v>
      </c>
      <c r="D134" s="43" t="s">
        <v>307</v>
      </c>
      <c r="E134" s="46" t="s">
        <v>589</v>
      </c>
      <c r="F134" s="169" t="s">
        <v>7</v>
      </c>
      <c r="G134" s="42"/>
      <c r="H134" s="43"/>
      <c r="I134" s="43"/>
      <c r="J134" s="52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</row>
    <row r="135" spans="1:22" customFormat="1" ht="21.75" customHeight="1" x14ac:dyDescent="0.25">
      <c r="A135" s="249" t="s">
        <v>82</v>
      </c>
      <c r="B135" s="169" t="s">
        <v>83</v>
      </c>
      <c r="C135" s="169" t="s">
        <v>273</v>
      </c>
      <c r="D135" s="43" t="s">
        <v>310</v>
      </c>
      <c r="E135" s="43" t="s">
        <v>422</v>
      </c>
      <c r="F135" s="169" t="s">
        <v>4</v>
      </c>
      <c r="G135" s="43" t="s">
        <v>550</v>
      </c>
      <c r="H135" s="43"/>
      <c r="I135" s="43"/>
      <c r="J135" s="52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</row>
    <row r="136" spans="1:22" customFormat="1" ht="21.75" customHeight="1" x14ac:dyDescent="0.25">
      <c r="A136" s="249" t="s">
        <v>82</v>
      </c>
      <c r="B136" s="169" t="s">
        <v>83</v>
      </c>
      <c r="C136" s="169" t="s">
        <v>265</v>
      </c>
      <c r="D136" s="43" t="s">
        <v>308</v>
      </c>
      <c r="E136" s="46" t="s">
        <v>590</v>
      </c>
      <c r="F136" s="169" t="s">
        <v>7</v>
      </c>
      <c r="G136" s="42"/>
      <c r="H136" s="43"/>
      <c r="I136" s="43"/>
      <c r="J136" s="52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</row>
    <row r="137" spans="1:22" customFormat="1" ht="21.75" customHeight="1" x14ac:dyDescent="0.25">
      <c r="A137" s="249" t="s">
        <v>82</v>
      </c>
      <c r="B137" s="169" t="s">
        <v>83</v>
      </c>
      <c r="C137" s="169" t="s">
        <v>265</v>
      </c>
      <c r="D137" s="43" t="s">
        <v>309</v>
      </c>
      <c r="E137" s="46" t="s">
        <v>591</v>
      </c>
      <c r="F137" s="169" t="s">
        <v>6</v>
      </c>
      <c r="G137" s="42"/>
      <c r="H137" s="43"/>
      <c r="I137" s="43"/>
      <c r="J137" s="52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</row>
    <row r="138" spans="1:22" customFormat="1" ht="21.75" customHeight="1" thickBot="1" x14ac:dyDescent="0.3">
      <c r="A138" s="304" t="s">
        <v>82</v>
      </c>
      <c r="B138" s="272" t="s">
        <v>83</v>
      </c>
      <c r="C138" s="272" t="s">
        <v>265</v>
      </c>
      <c r="D138" s="105" t="s">
        <v>454</v>
      </c>
      <c r="E138" s="319" t="s">
        <v>601</v>
      </c>
      <c r="F138" s="272" t="s">
        <v>7</v>
      </c>
      <c r="G138" s="308"/>
      <c r="H138" s="105"/>
      <c r="I138" s="317"/>
      <c r="J138" s="31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</row>
    <row r="139" spans="1:22" customFormat="1" ht="21.75" customHeight="1" x14ac:dyDescent="0.25">
      <c r="A139" s="248" t="s">
        <v>84</v>
      </c>
      <c r="B139" s="168" t="s">
        <v>112</v>
      </c>
      <c r="C139" s="168" t="s">
        <v>265</v>
      </c>
      <c r="D139" s="49" t="s">
        <v>314</v>
      </c>
      <c r="E139" s="50" t="s">
        <v>560</v>
      </c>
      <c r="F139" s="168" t="s">
        <v>7</v>
      </c>
      <c r="G139" s="51"/>
      <c r="H139" s="320" t="s">
        <v>362</v>
      </c>
      <c r="I139" s="49"/>
      <c r="J139" s="66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</row>
    <row r="140" spans="1:22" customFormat="1" ht="21.75" customHeight="1" x14ac:dyDescent="0.25">
      <c r="A140" s="249" t="s">
        <v>84</v>
      </c>
      <c r="B140" s="169" t="s">
        <v>112</v>
      </c>
      <c r="C140" s="169" t="s">
        <v>265</v>
      </c>
      <c r="D140" s="43" t="s">
        <v>311</v>
      </c>
      <c r="E140" s="46" t="s">
        <v>560</v>
      </c>
      <c r="F140" s="169" t="s">
        <v>7</v>
      </c>
      <c r="G140" s="42"/>
      <c r="H140" s="43"/>
      <c r="I140" s="43"/>
      <c r="J140" s="52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</row>
    <row r="141" spans="1:22" customFormat="1" ht="21.75" customHeight="1" x14ac:dyDescent="0.25">
      <c r="A141" s="249" t="s">
        <v>84</v>
      </c>
      <c r="B141" s="169" t="s">
        <v>112</v>
      </c>
      <c r="C141" s="169" t="s">
        <v>265</v>
      </c>
      <c r="D141" s="43" t="s">
        <v>312</v>
      </c>
      <c r="E141" s="46" t="s">
        <v>560</v>
      </c>
      <c r="F141" s="169" t="s">
        <v>7</v>
      </c>
      <c r="G141" s="42"/>
      <c r="H141" s="43"/>
      <c r="I141" s="43"/>
      <c r="J141" s="52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</row>
    <row r="142" spans="1:22" customFormat="1" ht="21.75" customHeight="1" x14ac:dyDescent="0.25">
      <c r="A142" s="249" t="s">
        <v>84</v>
      </c>
      <c r="B142" s="169" t="s">
        <v>112</v>
      </c>
      <c r="C142" s="169" t="s">
        <v>273</v>
      </c>
      <c r="D142" s="46" t="s">
        <v>585</v>
      </c>
      <c r="E142" s="46" t="s">
        <v>586</v>
      </c>
      <c r="F142" s="169" t="s">
        <v>4</v>
      </c>
      <c r="G142" s="43" t="s">
        <v>550</v>
      </c>
      <c r="H142" s="43"/>
      <c r="I142" s="43"/>
      <c r="J142" s="52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</row>
    <row r="143" spans="1:22" customFormat="1" ht="21.75" customHeight="1" thickBot="1" x14ac:dyDescent="0.3">
      <c r="A143" s="307" t="s">
        <v>84</v>
      </c>
      <c r="B143" s="173" t="s">
        <v>112</v>
      </c>
      <c r="C143" s="173" t="s">
        <v>271</v>
      </c>
      <c r="D143" s="55" t="s">
        <v>313</v>
      </c>
      <c r="E143" s="55" t="s">
        <v>415</v>
      </c>
      <c r="F143" s="173" t="s">
        <v>7</v>
      </c>
      <c r="G143" s="55"/>
      <c r="H143" s="55"/>
      <c r="I143" s="55"/>
      <c r="J143" s="5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</row>
    <row r="144" spans="1:22" customFormat="1" ht="21.75" customHeight="1" x14ac:dyDescent="0.25">
      <c r="A144" s="296" t="s">
        <v>86</v>
      </c>
      <c r="B144" s="273" t="s">
        <v>87</v>
      </c>
      <c r="C144" s="273" t="s">
        <v>265</v>
      </c>
      <c r="D144" s="274" t="s">
        <v>315</v>
      </c>
      <c r="E144" s="274" t="s">
        <v>595</v>
      </c>
      <c r="F144" s="273" t="s">
        <v>7</v>
      </c>
      <c r="G144" s="298"/>
      <c r="H144" s="274"/>
      <c r="I144" s="274"/>
      <c r="J144" s="306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</row>
    <row r="145" spans="1:22" customFormat="1" ht="21.75" customHeight="1" x14ac:dyDescent="0.25">
      <c r="A145" s="249" t="s">
        <v>86</v>
      </c>
      <c r="B145" s="169" t="s">
        <v>87</v>
      </c>
      <c r="C145" s="169" t="s">
        <v>265</v>
      </c>
      <c r="D145" s="43" t="s">
        <v>316</v>
      </c>
      <c r="E145" s="43" t="s">
        <v>596</v>
      </c>
      <c r="F145" s="169" t="s">
        <v>7</v>
      </c>
      <c r="G145" s="42"/>
      <c r="H145" s="47" t="s">
        <v>362</v>
      </c>
      <c r="I145" s="47" t="s">
        <v>613</v>
      </c>
      <c r="J145" s="53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</row>
    <row r="146" spans="1:22" customFormat="1" ht="21.75" customHeight="1" x14ac:dyDescent="0.25">
      <c r="A146" s="249" t="s">
        <v>86</v>
      </c>
      <c r="B146" s="169" t="s">
        <v>87</v>
      </c>
      <c r="C146" s="169" t="s">
        <v>265</v>
      </c>
      <c r="D146" s="43" t="s">
        <v>317</v>
      </c>
      <c r="E146" s="46" t="s">
        <v>560</v>
      </c>
      <c r="F146" s="169" t="s">
        <v>7</v>
      </c>
      <c r="G146" s="42"/>
      <c r="H146" s="43"/>
      <c r="I146" s="43"/>
      <c r="J146" s="52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</row>
    <row r="147" spans="1:22" customFormat="1" ht="21.75" customHeight="1" x14ac:dyDescent="0.25">
      <c r="A147" s="249" t="s">
        <v>86</v>
      </c>
      <c r="B147" s="169" t="s">
        <v>87</v>
      </c>
      <c r="C147" s="169" t="s">
        <v>273</v>
      </c>
      <c r="D147" s="43" t="s">
        <v>318</v>
      </c>
      <c r="E147" s="46" t="s">
        <v>567</v>
      </c>
      <c r="F147" s="169" t="s">
        <v>7</v>
      </c>
      <c r="G147" s="42" t="s">
        <v>550</v>
      </c>
      <c r="H147" s="43"/>
      <c r="I147" s="43"/>
      <c r="J147" s="52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</row>
    <row r="148" spans="1:22" customFormat="1" ht="21.75" customHeight="1" x14ac:dyDescent="0.25">
      <c r="A148" s="249" t="s">
        <v>86</v>
      </c>
      <c r="B148" s="169" t="s">
        <v>87</v>
      </c>
      <c r="C148" s="169" t="s">
        <v>273</v>
      </c>
      <c r="D148" s="43" t="s">
        <v>319</v>
      </c>
      <c r="E148" s="43" t="s">
        <v>597</v>
      </c>
      <c r="F148" s="169" t="s">
        <v>7</v>
      </c>
      <c r="G148" s="42"/>
      <c r="H148" s="43"/>
      <c r="I148" s="43"/>
      <c r="J148" s="52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</row>
    <row r="149" spans="1:22" customFormat="1" ht="21.75" customHeight="1" x14ac:dyDescent="0.25">
      <c r="A149" s="249" t="s">
        <v>86</v>
      </c>
      <c r="B149" s="169" t="s">
        <v>87</v>
      </c>
      <c r="C149" s="169" t="s">
        <v>273</v>
      </c>
      <c r="D149" s="43" t="s">
        <v>320</v>
      </c>
      <c r="E149" s="43" t="s">
        <v>597</v>
      </c>
      <c r="F149" s="169" t="s">
        <v>7</v>
      </c>
      <c r="G149" s="42"/>
      <c r="H149" s="43"/>
      <c r="I149" s="43"/>
      <c r="J149" s="52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</row>
    <row r="150" spans="1:22" customFormat="1" ht="21.75" customHeight="1" x14ac:dyDescent="0.25">
      <c r="A150" s="249" t="s">
        <v>86</v>
      </c>
      <c r="B150" s="169" t="s">
        <v>87</v>
      </c>
      <c r="C150" s="169" t="s">
        <v>273</v>
      </c>
      <c r="D150" s="43" t="s">
        <v>321</v>
      </c>
      <c r="E150" s="43" t="s">
        <v>597</v>
      </c>
      <c r="F150" s="169" t="s">
        <v>7</v>
      </c>
      <c r="G150" s="42"/>
      <c r="H150" s="43"/>
      <c r="I150" s="43"/>
      <c r="J150" s="52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</row>
    <row r="151" spans="1:22" customFormat="1" ht="21.75" customHeight="1" x14ac:dyDescent="0.25">
      <c r="A151" s="249" t="s">
        <v>86</v>
      </c>
      <c r="B151" s="169" t="s">
        <v>87</v>
      </c>
      <c r="C151" s="169" t="s">
        <v>265</v>
      </c>
      <c r="D151" s="43" t="s">
        <v>322</v>
      </c>
      <c r="E151" s="46" t="s">
        <v>567</v>
      </c>
      <c r="F151" s="169" t="s">
        <v>7</v>
      </c>
      <c r="G151" s="42"/>
      <c r="H151" s="43"/>
      <c r="I151" s="43"/>
      <c r="J151" s="52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</row>
    <row r="152" spans="1:22" customFormat="1" ht="21.75" customHeight="1" x14ac:dyDescent="0.25">
      <c r="A152" s="249" t="s">
        <v>86</v>
      </c>
      <c r="B152" s="169" t="s">
        <v>87</v>
      </c>
      <c r="C152" s="169" t="s">
        <v>265</v>
      </c>
      <c r="D152" s="43" t="s">
        <v>323</v>
      </c>
      <c r="E152" s="46" t="s">
        <v>567</v>
      </c>
      <c r="F152" s="169" t="s">
        <v>7</v>
      </c>
      <c r="G152" s="42"/>
      <c r="H152" s="47" t="s">
        <v>362</v>
      </c>
      <c r="I152" s="43"/>
      <c r="J152" s="52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</row>
    <row r="153" spans="1:22" customFormat="1" ht="21.75" customHeight="1" x14ac:dyDescent="0.25">
      <c r="A153" s="249" t="s">
        <v>86</v>
      </c>
      <c r="B153" s="169" t="s">
        <v>87</v>
      </c>
      <c r="C153" s="169" t="s">
        <v>273</v>
      </c>
      <c r="D153" s="43" t="s">
        <v>324</v>
      </c>
      <c r="E153" s="46" t="s">
        <v>567</v>
      </c>
      <c r="F153" s="169" t="s">
        <v>7</v>
      </c>
      <c r="G153" s="42"/>
      <c r="H153" s="47" t="s">
        <v>362</v>
      </c>
      <c r="I153" s="43"/>
      <c r="J153" s="52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</row>
    <row r="154" spans="1:22" customFormat="1" ht="21.75" customHeight="1" x14ac:dyDescent="0.25">
      <c r="A154" s="249" t="s">
        <v>86</v>
      </c>
      <c r="B154" s="169" t="s">
        <v>87</v>
      </c>
      <c r="C154" s="169" t="s">
        <v>273</v>
      </c>
      <c r="D154" s="43" t="s">
        <v>325</v>
      </c>
      <c r="E154" s="43" t="s">
        <v>597</v>
      </c>
      <c r="F154" s="169" t="s">
        <v>7</v>
      </c>
      <c r="G154" s="42"/>
      <c r="H154" s="43"/>
      <c r="I154" s="43"/>
      <c r="J154" s="52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</row>
    <row r="155" spans="1:22" customFormat="1" ht="21.75" customHeight="1" x14ac:dyDescent="0.25">
      <c r="A155" s="249" t="s">
        <v>86</v>
      </c>
      <c r="B155" s="169" t="s">
        <v>87</v>
      </c>
      <c r="C155" s="169" t="s">
        <v>265</v>
      </c>
      <c r="D155" s="43" t="s">
        <v>326</v>
      </c>
      <c r="E155" s="46" t="s">
        <v>567</v>
      </c>
      <c r="F155" s="169" t="s">
        <v>7</v>
      </c>
      <c r="G155" s="42"/>
      <c r="H155" s="43"/>
      <c r="I155" s="43"/>
      <c r="J155" s="52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</row>
    <row r="156" spans="1:22" customFormat="1" ht="21.75" customHeight="1" x14ac:dyDescent="0.25">
      <c r="A156" s="249" t="s">
        <v>86</v>
      </c>
      <c r="B156" s="169" t="s">
        <v>87</v>
      </c>
      <c r="C156" s="169" t="s">
        <v>265</v>
      </c>
      <c r="D156" s="43" t="s">
        <v>327</v>
      </c>
      <c r="E156" s="46" t="s">
        <v>567</v>
      </c>
      <c r="F156" s="169" t="s">
        <v>7</v>
      </c>
      <c r="G156" s="42"/>
      <c r="H156" s="47" t="s">
        <v>362</v>
      </c>
      <c r="I156" s="47" t="s">
        <v>613</v>
      </c>
      <c r="J156" s="53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</row>
    <row r="157" spans="1:22" customFormat="1" ht="21.75" customHeight="1" x14ac:dyDescent="0.25">
      <c r="A157" s="249" t="s">
        <v>86</v>
      </c>
      <c r="B157" s="169" t="s">
        <v>87</v>
      </c>
      <c r="C157" s="169" t="s">
        <v>273</v>
      </c>
      <c r="D157" s="43" t="s">
        <v>328</v>
      </c>
      <c r="E157" s="46" t="s">
        <v>567</v>
      </c>
      <c r="F157" s="169" t="s">
        <v>7</v>
      </c>
      <c r="G157" s="42"/>
      <c r="H157" s="47" t="s">
        <v>362</v>
      </c>
      <c r="I157" s="43"/>
      <c r="J157" s="52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</row>
    <row r="158" spans="1:22" customFormat="1" ht="21.75" customHeight="1" x14ac:dyDescent="0.25">
      <c r="A158" s="249" t="s">
        <v>86</v>
      </c>
      <c r="B158" s="169" t="s">
        <v>87</v>
      </c>
      <c r="C158" s="169" t="s">
        <v>265</v>
      </c>
      <c r="D158" s="43" t="s">
        <v>336</v>
      </c>
      <c r="E158" s="46" t="s">
        <v>563</v>
      </c>
      <c r="F158" s="169" t="s">
        <v>7</v>
      </c>
      <c r="G158" s="42"/>
      <c r="H158" s="43"/>
      <c r="I158" s="43"/>
      <c r="J158" s="52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</row>
    <row r="159" spans="1:22" customFormat="1" ht="21.75" customHeight="1" x14ac:dyDescent="0.25">
      <c r="A159" s="249" t="s">
        <v>86</v>
      </c>
      <c r="B159" s="169" t="s">
        <v>87</v>
      </c>
      <c r="C159" s="169" t="s">
        <v>265</v>
      </c>
      <c r="D159" s="43" t="s">
        <v>329</v>
      </c>
      <c r="E159" s="46" t="s">
        <v>592</v>
      </c>
      <c r="F159" s="169" t="s">
        <v>7</v>
      </c>
      <c r="G159" s="42"/>
      <c r="H159" s="48" t="s">
        <v>362</v>
      </c>
      <c r="I159" s="43"/>
      <c r="J159" s="52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</row>
    <row r="160" spans="1:22" customFormat="1" ht="21.75" customHeight="1" x14ac:dyDescent="0.25">
      <c r="A160" s="249" t="s">
        <v>86</v>
      </c>
      <c r="B160" s="169" t="s">
        <v>87</v>
      </c>
      <c r="C160" s="169" t="s">
        <v>265</v>
      </c>
      <c r="D160" s="43" t="s">
        <v>337</v>
      </c>
      <c r="E160" s="46" t="s">
        <v>564</v>
      </c>
      <c r="F160" s="169" t="s">
        <v>7</v>
      </c>
      <c r="G160" s="42"/>
      <c r="H160" s="47" t="s">
        <v>362</v>
      </c>
      <c r="I160" s="43"/>
      <c r="J160" s="52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</row>
    <row r="161" spans="1:22" customFormat="1" ht="21.75" customHeight="1" x14ac:dyDescent="0.25">
      <c r="A161" s="249" t="s">
        <v>86</v>
      </c>
      <c r="B161" s="169" t="s">
        <v>87</v>
      </c>
      <c r="C161" s="169" t="s">
        <v>265</v>
      </c>
      <c r="D161" s="43" t="s">
        <v>330</v>
      </c>
      <c r="E161" s="46" t="s">
        <v>567</v>
      </c>
      <c r="F161" s="169" t="s">
        <v>7</v>
      </c>
      <c r="G161" s="42"/>
      <c r="H161" s="43"/>
      <c r="I161" s="43"/>
      <c r="J161" s="52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</row>
    <row r="162" spans="1:22" customFormat="1" ht="21.75" customHeight="1" x14ac:dyDescent="0.25">
      <c r="A162" s="249" t="s">
        <v>86</v>
      </c>
      <c r="B162" s="169" t="s">
        <v>87</v>
      </c>
      <c r="C162" s="169" t="s">
        <v>265</v>
      </c>
      <c r="D162" s="43" t="s">
        <v>338</v>
      </c>
      <c r="E162" s="46" t="s">
        <v>593</v>
      </c>
      <c r="F162" s="169" t="s">
        <v>6</v>
      </c>
      <c r="G162" s="42"/>
      <c r="H162" s="43"/>
      <c r="I162" s="43"/>
      <c r="J162" s="52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</row>
    <row r="163" spans="1:22" customFormat="1" ht="21.75" customHeight="1" x14ac:dyDescent="0.25">
      <c r="A163" s="249" t="s">
        <v>86</v>
      </c>
      <c r="B163" s="169" t="s">
        <v>87</v>
      </c>
      <c r="C163" s="169" t="s">
        <v>265</v>
      </c>
      <c r="D163" s="43" t="s">
        <v>331</v>
      </c>
      <c r="E163" s="46" t="s">
        <v>593</v>
      </c>
      <c r="F163" s="169" t="s">
        <v>7</v>
      </c>
      <c r="G163" s="42"/>
      <c r="H163" s="48" t="s">
        <v>362</v>
      </c>
      <c r="I163" s="43"/>
      <c r="J163" s="52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</row>
    <row r="164" spans="1:22" customFormat="1" ht="21.75" customHeight="1" x14ac:dyDescent="0.25">
      <c r="A164" s="249" t="s">
        <v>86</v>
      </c>
      <c r="B164" s="169" t="s">
        <v>87</v>
      </c>
      <c r="C164" s="169" t="s">
        <v>265</v>
      </c>
      <c r="D164" s="43" t="s">
        <v>339</v>
      </c>
      <c r="E164" s="46" t="s">
        <v>567</v>
      </c>
      <c r="F164" s="169" t="s">
        <v>6</v>
      </c>
      <c r="G164" s="42"/>
      <c r="H164" s="43"/>
      <c r="I164" s="43"/>
      <c r="J164" s="52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</row>
    <row r="165" spans="1:22" customFormat="1" ht="21.75" customHeight="1" x14ac:dyDescent="0.25">
      <c r="A165" s="249" t="s">
        <v>86</v>
      </c>
      <c r="B165" s="169" t="s">
        <v>87</v>
      </c>
      <c r="C165" s="169" t="s">
        <v>265</v>
      </c>
      <c r="D165" s="43" t="s">
        <v>340</v>
      </c>
      <c r="E165" s="43" t="s">
        <v>597</v>
      </c>
      <c r="F165" s="169" t="s">
        <v>6</v>
      </c>
      <c r="G165" s="42"/>
      <c r="H165" s="43"/>
      <c r="I165" s="43"/>
      <c r="J165" s="52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</row>
    <row r="166" spans="1:22" customFormat="1" ht="21.75" customHeight="1" x14ac:dyDescent="0.25">
      <c r="A166" s="249" t="s">
        <v>86</v>
      </c>
      <c r="B166" s="169" t="s">
        <v>87</v>
      </c>
      <c r="C166" s="169" t="s">
        <v>265</v>
      </c>
      <c r="D166" s="43" t="s">
        <v>341</v>
      </c>
      <c r="E166" s="43" t="s">
        <v>598</v>
      </c>
      <c r="F166" s="169" t="s">
        <v>7</v>
      </c>
      <c r="G166" s="42"/>
      <c r="H166" s="43"/>
      <c r="I166" s="43"/>
      <c r="J166" s="52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</row>
    <row r="167" spans="1:22" customFormat="1" ht="21.75" customHeight="1" x14ac:dyDescent="0.25">
      <c r="A167" s="249" t="s">
        <v>86</v>
      </c>
      <c r="B167" s="169" t="s">
        <v>87</v>
      </c>
      <c r="C167" s="169" t="s">
        <v>265</v>
      </c>
      <c r="D167" s="43" t="s">
        <v>332</v>
      </c>
      <c r="E167" s="46" t="s">
        <v>567</v>
      </c>
      <c r="F167" s="169" t="s">
        <v>7</v>
      </c>
      <c r="G167" s="42"/>
      <c r="H167" s="43"/>
      <c r="I167" s="43"/>
      <c r="J167" s="52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</row>
    <row r="168" spans="1:22" customFormat="1" ht="21.75" customHeight="1" x14ac:dyDescent="0.25">
      <c r="A168" s="249" t="s">
        <v>86</v>
      </c>
      <c r="B168" s="169" t="s">
        <v>87</v>
      </c>
      <c r="C168" s="169" t="s">
        <v>265</v>
      </c>
      <c r="D168" s="43" t="s">
        <v>342</v>
      </c>
      <c r="E168" s="46" t="s">
        <v>563</v>
      </c>
      <c r="F168" s="169" t="s">
        <v>6</v>
      </c>
      <c r="G168" s="42"/>
      <c r="H168" s="43"/>
      <c r="I168" s="43"/>
      <c r="J168" s="52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</row>
    <row r="169" spans="1:22" customFormat="1" ht="21.75" customHeight="1" x14ac:dyDescent="0.25">
      <c r="A169" s="249" t="s">
        <v>86</v>
      </c>
      <c r="B169" s="169" t="s">
        <v>87</v>
      </c>
      <c r="C169" s="169" t="s">
        <v>265</v>
      </c>
      <c r="D169" s="43" t="s">
        <v>343</v>
      </c>
      <c r="E169" s="46" t="s">
        <v>567</v>
      </c>
      <c r="F169" s="169" t="s">
        <v>7</v>
      </c>
      <c r="G169" s="42"/>
      <c r="H169" s="43"/>
      <c r="I169" s="43"/>
      <c r="J169" s="52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</row>
    <row r="170" spans="1:22" customFormat="1" ht="21.75" customHeight="1" x14ac:dyDescent="0.25">
      <c r="A170" s="249" t="s">
        <v>86</v>
      </c>
      <c r="B170" s="169" t="s">
        <v>87</v>
      </c>
      <c r="C170" s="169" t="s">
        <v>265</v>
      </c>
      <c r="D170" s="43" t="s">
        <v>345</v>
      </c>
      <c r="E170" s="46" t="s">
        <v>567</v>
      </c>
      <c r="F170" s="169" t="s">
        <v>7</v>
      </c>
      <c r="G170" s="42"/>
      <c r="H170" s="43"/>
      <c r="I170" s="43"/>
      <c r="J170" s="52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</row>
    <row r="171" spans="1:22" customFormat="1" ht="21.75" customHeight="1" x14ac:dyDescent="0.25">
      <c r="A171" s="249" t="s">
        <v>86</v>
      </c>
      <c r="B171" s="169" t="s">
        <v>87</v>
      </c>
      <c r="C171" s="169" t="s">
        <v>265</v>
      </c>
      <c r="D171" s="43" t="s">
        <v>344</v>
      </c>
      <c r="E171" s="46" t="s">
        <v>565</v>
      </c>
      <c r="F171" s="169" t="s">
        <v>4</v>
      </c>
      <c r="G171" s="43"/>
      <c r="H171" s="43"/>
      <c r="I171" s="43"/>
      <c r="J171" s="52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</row>
    <row r="172" spans="1:22" customFormat="1" ht="21.75" customHeight="1" x14ac:dyDescent="0.25">
      <c r="A172" s="249" t="s">
        <v>86</v>
      </c>
      <c r="B172" s="169" t="s">
        <v>87</v>
      </c>
      <c r="C172" s="169" t="s">
        <v>265</v>
      </c>
      <c r="D172" s="43" t="s">
        <v>346</v>
      </c>
      <c r="E172" s="43" t="s">
        <v>423</v>
      </c>
      <c r="F172" s="169" t="s">
        <v>4</v>
      </c>
      <c r="G172" s="43"/>
      <c r="H172" s="43"/>
      <c r="I172" s="43"/>
      <c r="J172" s="52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</row>
    <row r="173" spans="1:22" customFormat="1" ht="21.75" customHeight="1" x14ac:dyDescent="0.25">
      <c r="A173" s="249" t="s">
        <v>86</v>
      </c>
      <c r="B173" s="169" t="s">
        <v>87</v>
      </c>
      <c r="C173" s="169" t="s">
        <v>265</v>
      </c>
      <c r="D173" s="43" t="s">
        <v>347</v>
      </c>
      <c r="E173" s="46" t="s">
        <v>593</v>
      </c>
      <c r="F173" s="169" t="s">
        <v>6</v>
      </c>
      <c r="G173" s="42"/>
      <c r="H173" s="43"/>
      <c r="I173" s="43"/>
      <c r="J173" s="52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</row>
    <row r="174" spans="1:22" customFormat="1" ht="21.75" customHeight="1" x14ac:dyDescent="0.25">
      <c r="A174" s="249" t="s">
        <v>86</v>
      </c>
      <c r="B174" s="169" t="s">
        <v>87</v>
      </c>
      <c r="C174" s="169" t="s">
        <v>265</v>
      </c>
      <c r="D174" s="43" t="s">
        <v>333</v>
      </c>
      <c r="E174" s="43" t="s">
        <v>424</v>
      </c>
      <c r="F174" s="169" t="s">
        <v>7</v>
      </c>
      <c r="G174" s="42"/>
      <c r="H174" s="43"/>
      <c r="I174" s="43"/>
      <c r="J174" s="52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</row>
    <row r="175" spans="1:22" customFormat="1" ht="21.75" customHeight="1" x14ac:dyDescent="0.25">
      <c r="A175" s="249" t="s">
        <v>86</v>
      </c>
      <c r="B175" s="169" t="s">
        <v>87</v>
      </c>
      <c r="C175" s="169" t="s">
        <v>265</v>
      </c>
      <c r="D175" s="43" t="s">
        <v>334</v>
      </c>
      <c r="E175" s="46" t="s">
        <v>567</v>
      </c>
      <c r="F175" s="169" t="s">
        <v>7</v>
      </c>
      <c r="G175" s="42"/>
      <c r="H175" s="43"/>
      <c r="I175" s="43"/>
      <c r="J175" s="52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</row>
    <row r="176" spans="1:22" customFormat="1" ht="21.75" customHeight="1" x14ac:dyDescent="0.25">
      <c r="A176" s="249" t="s">
        <v>86</v>
      </c>
      <c r="B176" s="169" t="s">
        <v>87</v>
      </c>
      <c r="C176" s="169" t="s">
        <v>265</v>
      </c>
      <c r="D176" s="46" t="s">
        <v>335</v>
      </c>
      <c r="E176" s="43" t="s">
        <v>596</v>
      </c>
      <c r="F176" s="169" t="s">
        <v>7</v>
      </c>
      <c r="G176" s="42"/>
      <c r="H176" s="43"/>
      <c r="I176" s="43"/>
      <c r="J176" s="52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</row>
    <row r="177" spans="1:22" customFormat="1" ht="21.75" customHeight="1" x14ac:dyDescent="0.25">
      <c r="A177" s="216" t="s">
        <v>86</v>
      </c>
      <c r="B177" s="169" t="s">
        <v>87</v>
      </c>
      <c r="C177" s="169" t="s">
        <v>265</v>
      </c>
      <c r="D177" s="43" t="s">
        <v>452</v>
      </c>
      <c r="E177" s="101" t="s">
        <v>567</v>
      </c>
      <c r="F177" s="171" t="s">
        <v>7</v>
      </c>
      <c r="G177" s="42"/>
      <c r="H177" s="43"/>
      <c r="I177" s="43"/>
      <c r="J177" s="52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</row>
    <row r="178" spans="1:22" customFormat="1" ht="21.75" customHeight="1" thickBot="1" x14ac:dyDescent="0.3">
      <c r="A178" s="253" t="s">
        <v>86</v>
      </c>
      <c r="B178" s="173" t="s">
        <v>87</v>
      </c>
      <c r="C178" s="173" t="s">
        <v>265</v>
      </c>
      <c r="D178" s="55" t="s">
        <v>455</v>
      </c>
      <c r="E178" s="107" t="s">
        <v>567</v>
      </c>
      <c r="F178" s="176" t="s">
        <v>7</v>
      </c>
      <c r="G178" s="108"/>
      <c r="H178" s="55"/>
      <c r="I178" s="55"/>
      <c r="J178" s="5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</row>
    <row r="179" spans="1:22" customFormat="1" ht="19.5" customHeight="1" x14ac:dyDescent="0.2">
      <c r="A179" s="59"/>
      <c r="B179" s="59"/>
      <c r="C179" s="59"/>
      <c r="D179" s="60"/>
      <c r="E179" s="60"/>
      <c r="F179" s="177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</row>
    <row r="180" spans="1:22" customFormat="1" ht="22.5" customHeight="1" x14ac:dyDescent="0.2">
      <c r="A180" s="59">
        <f>COUNTA(A6:A178)</f>
        <v>173</v>
      </c>
      <c r="B180" s="59"/>
      <c r="C180" s="59"/>
      <c r="D180" s="60"/>
      <c r="E180" s="60"/>
      <c r="F180" s="177"/>
      <c r="G180" s="59"/>
      <c r="H180" s="38"/>
      <c r="I180" s="38"/>
      <c r="J180" s="38"/>
    </row>
    <row r="181" spans="1:22" s="38" customFormat="1" ht="22.5" customHeight="1" thickBot="1" x14ac:dyDescent="0.25">
      <c r="A181" s="234"/>
      <c r="B181" s="177"/>
      <c r="C181" s="177"/>
      <c r="F181" s="177"/>
    </row>
    <row r="182" spans="1:22" ht="21.75" customHeight="1" x14ac:dyDescent="0.2">
      <c r="A182" s="177"/>
      <c r="B182" s="177"/>
      <c r="C182" s="177"/>
      <c r="D182" s="38"/>
      <c r="E182" s="62" t="s">
        <v>11</v>
      </c>
      <c r="F182" s="277">
        <f>COUNTIF(F6:F178,"A")</f>
        <v>133</v>
      </c>
      <c r="H182" s="5"/>
      <c r="I182" s="38"/>
      <c r="J182" s="38"/>
      <c r="K182" s="38"/>
    </row>
    <row r="183" spans="1:22" ht="21.75" customHeight="1" x14ac:dyDescent="0.2">
      <c r="A183" s="177"/>
      <c r="B183" s="177"/>
      <c r="C183" s="177"/>
      <c r="D183" s="38"/>
      <c r="E183" s="73" t="s">
        <v>12</v>
      </c>
      <c r="F183" s="268">
        <f>COUNTIF(F6:F178,"B")</f>
        <v>22</v>
      </c>
      <c r="H183" s="5"/>
      <c r="I183" s="38"/>
      <c r="J183" s="38"/>
      <c r="K183" s="38"/>
    </row>
    <row r="184" spans="1:22" ht="21.75" customHeight="1" x14ac:dyDescent="0.2">
      <c r="A184" s="177"/>
      <c r="B184" s="177"/>
      <c r="C184" s="177"/>
      <c r="D184" s="38"/>
      <c r="E184" s="63" t="s">
        <v>13</v>
      </c>
      <c r="F184" s="268">
        <f>COUNTIF(F6:F178,"C")</f>
        <v>18</v>
      </c>
      <c r="H184" s="5"/>
      <c r="I184" s="38"/>
      <c r="J184" s="38"/>
      <c r="K184" s="38"/>
    </row>
    <row r="185" spans="1:22" ht="21.75" customHeight="1" thickBot="1" x14ac:dyDescent="0.25">
      <c r="A185" s="177"/>
      <c r="B185" s="177"/>
      <c r="C185" s="177"/>
      <c r="D185" s="38"/>
      <c r="E185" s="64" t="s">
        <v>117</v>
      </c>
      <c r="F185" s="289">
        <f>SUM(F182:F184)</f>
        <v>173</v>
      </c>
      <c r="H185" s="5"/>
      <c r="I185" s="38"/>
      <c r="J185" s="38"/>
      <c r="K185" s="38"/>
    </row>
    <row r="186" spans="1:22" ht="21.75" customHeight="1" x14ac:dyDescent="0.25">
      <c r="A186" s="177"/>
      <c r="B186" s="177"/>
      <c r="C186" s="177"/>
      <c r="D186" s="38"/>
      <c r="E186" s="290" t="s">
        <v>615</v>
      </c>
      <c r="F186" s="291"/>
      <c r="G186" s="292">
        <f>COUNTIF(G6:G178,"NUEVA")</f>
        <v>18</v>
      </c>
      <c r="H186" s="426">
        <f>G186/F185</f>
        <v>0.10404624277456648</v>
      </c>
      <c r="I186" s="38"/>
      <c r="J186" s="38"/>
      <c r="K186" s="38"/>
    </row>
    <row r="187" spans="1:22" ht="21.75" customHeight="1" thickBot="1" x14ac:dyDescent="0.3">
      <c r="A187" s="177"/>
      <c r="B187" s="177"/>
      <c r="C187" s="177"/>
      <c r="D187" s="38"/>
      <c r="E187" s="79" t="s">
        <v>616</v>
      </c>
      <c r="F187" s="178"/>
      <c r="G187" s="293">
        <f>F185-G186</f>
        <v>155</v>
      </c>
      <c r="H187" s="5"/>
      <c r="I187" s="38"/>
      <c r="J187" s="38"/>
      <c r="K187" s="38"/>
    </row>
    <row r="188" spans="1:22" ht="21.75" customHeight="1" x14ac:dyDescent="0.25">
      <c r="A188" s="177"/>
      <c r="B188" s="177"/>
      <c r="C188" s="177"/>
      <c r="D188" s="38"/>
      <c r="E188" s="290" t="s">
        <v>617</v>
      </c>
      <c r="F188" s="294"/>
      <c r="G188" s="295"/>
      <c r="H188" s="292">
        <f>COUNTIF(H6:H178,"IMPRESORA")</f>
        <v>77</v>
      </c>
    </row>
    <row r="189" spans="1:22" ht="21.75" customHeight="1" thickBot="1" x14ac:dyDescent="0.3">
      <c r="A189" s="177"/>
      <c r="B189" s="177"/>
      <c r="C189" s="177"/>
      <c r="D189" s="38"/>
      <c r="E189" s="78" t="s">
        <v>618</v>
      </c>
      <c r="F189" s="174"/>
      <c r="G189" s="81"/>
      <c r="H189" s="82">
        <f>COUNTIF(I6:I178,"SCANER")</f>
        <v>23</v>
      </c>
    </row>
    <row r="190" spans="1:22" ht="22.5" customHeight="1" x14ac:dyDescent="0.3">
      <c r="A190" s="177"/>
      <c r="B190" s="177"/>
      <c r="C190" s="177"/>
      <c r="D190" s="120"/>
      <c r="E190" s="38"/>
      <c r="F190" s="177"/>
      <c r="G190" s="38"/>
      <c r="H190" s="38"/>
      <c r="I190" s="38"/>
      <c r="J190" s="38"/>
    </row>
    <row r="191" spans="1:22" ht="22.5" customHeight="1" thickBot="1" x14ac:dyDescent="0.3">
      <c r="A191" s="177"/>
      <c r="B191" s="177"/>
      <c r="C191" s="177"/>
      <c r="D191" s="38"/>
      <c r="E191" s="78" t="s">
        <v>670</v>
      </c>
      <c r="F191" s="174"/>
      <c r="G191" s="233"/>
      <c r="H191" s="67">
        <f>H189</f>
        <v>23</v>
      </c>
      <c r="I191" s="38"/>
      <c r="J191" s="38"/>
    </row>
    <row r="192" spans="1:22" ht="22.5" customHeight="1" thickBot="1" x14ac:dyDescent="0.25">
      <c r="A192" s="177"/>
      <c r="B192" s="177"/>
      <c r="C192" s="177"/>
      <c r="D192" s="38"/>
      <c r="E192"/>
      <c r="F192" s="175"/>
      <c r="G192" s="16"/>
      <c r="H192" s="16"/>
      <c r="I192" s="38"/>
      <c r="J192" s="38"/>
    </row>
    <row r="193" spans="1:10" ht="22.5" customHeight="1" thickBot="1" x14ac:dyDescent="0.25">
      <c r="A193" s="177"/>
      <c r="B193" s="177"/>
      <c r="C193" s="177"/>
      <c r="D193" s="38"/>
      <c r="E193" s="409" t="s">
        <v>686</v>
      </c>
      <c r="F193" s="410">
        <v>3</v>
      </c>
      <c r="G193" s="177"/>
      <c r="H193" s="177"/>
      <c r="I193" s="38"/>
      <c r="J193" s="38"/>
    </row>
    <row r="194" spans="1:10" ht="22.5" customHeight="1" x14ac:dyDescent="0.2">
      <c r="A194" s="177"/>
      <c r="B194" s="177"/>
      <c r="C194" s="177"/>
      <c r="D194" s="38"/>
      <c r="E194" s="38"/>
      <c r="F194" s="177"/>
      <c r="G194" s="38"/>
      <c r="H194" s="38"/>
      <c r="I194" s="38"/>
      <c r="J194" s="38"/>
    </row>
    <row r="195" spans="1:10" ht="22.5" customHeight="1" x14ac:dyDescent="0.2">
      <c r="A195" s="177"/>
      <c r="B195" s="177"/>
      <c r="C195" s="177"/>
      <c r="D195" s="38"/>
      <c r="E195" s="38"/>
      <c r="F195" s="177"/>
      <c r="G195" s="38"/>
      <c r="H195" s="38"/>
      <c r="I195" s="38"/>
      <c r="J195" s="38"/>
    </row>
    <row r="196" spans="1:10" ht="22.5" customHeight="1" x14ac:dyDescent="0.2">
      <c r="A196" s="177"/>
      <c r="B196" s="177"/>
      <c r="C196" s="177"/>
      <c r="D196" s="38"/>
      <c r="E196" s="38"/>
      <c r="F196" s="177"/>
      <c r="G196" s="38"/>
      <c r="H196" s="38"/>
      <c r="I196" s="38"/>
      <c r="J196" s="38"/>
    </row>
    <row r="197" spans="1:10" ht="22.5" customHeight="1" x14ac:dyDescent="0.2">
      <c r="A197" s="177"/>
      <c r="B197" s="177"/>
      <c r="C197" s="177"/>
      <c r="D197" s="38"/>
      <c r="E197" s="38"/>
      <c r="F197" s="177"/>
      <c r="G197" s="38"/>
      <c r="H197" s="38"/>
      <c r="I197" s="38"/>
      <c r="J197" s="38"/>
    </row>
    <row r="198" spans="1:10" ht="22.5" customHeight="1" x14ac:dyDescent="0.2">
      <c r="A198" s="177"/>
      <c r="B198" s="177"/>
      <c r="C198" s="177"/>
      <c r="D198" s="38"/>
      <c r="E198" s="38"/>
      <c r="F198" s="177"/>
      <c r="G198" s="38"/>
      <c r="H198" s="38"/>
      <c r="I198" s="38"/>
      <c r="J198" s="38"/>
    </row>
    <row r="199" spans="1:10" ht="22.5" customHeight="1" x14ac:dyDescent="0.2">
      <c r="A199" s="177"/>
      <c r="B199" s="177"/>
      <c r="C199" s="177"/>
      <c r="D199" s="38"/>
      <c r="E199" s="38"/>
      <c r="F199" s="177"/>
      <c r="G199" s="38"/>
      <c r="H199" s="38"/>
      <c r="I199" s="38"/>
      <c r="J199" s="38"/>
    </row>
    <row r="200" spans="1:10" ht="22.5" customHeight="1" x14ac:dyDescent="0.2">
      <c r="A200" s="177"/>
      <c r="B200" s="177"/>
      <c r="C200" s="177"/>
      <c r="D200" s="38"/>
      <c r="E200" s="38"/>
      <c r="F200" s="177"/>
      <c r="G200" s="38"/>
      <c r="H200" s="38"/>
      <c r="I200" s="38"/>
      <c r="J200" s="38"/>
    </row>
    <row r="201" spans="1:10" ht="22.5" customHeight="1" x14ac:dyDescent="0.2">
      <c r="A201" s="177"/>
      <c r="B201" s="177"/>
      <c r="C201" s="177"/>
      <c r="D201" s="38"/>
      <c r="E201" s="38"/>
      <c r="F201" s="177"/>
      <c r="G201" s="38"/>
      <c r="H201" s="38"/>
      <c r="I201" s="38"/>
      <c r="J201" s="38"/>
    </row>
    <row r="202" spans="1:10" ht="22.5" customHeight="1" x14ac:dyDescent="0.2">
      <c r="A202" s="177"/>
      <c r="B202" s="177"/>
      <c r="C202" s="177"/>
      <c r="D202" s="38"/>
      <c r="E202" s="38"/>
      <c r="F202" s="177"/>
      <c r="G202" s="38"/>
      <c r="H202" s="38"/>
      <c r="I202" s="38"/>
      <c r="J202" s="38"/>
    </row>
    <row r="203" spans="1:10" ht="22.5" customHeight="1" x14ac:dyDescent="0.2">
      <c r="A203" s="177"/>
      <c r="B203" s="177"/>
      <c r="C203" s="177"/>
      <c r="D203" s="38"/>
      <c r="E203" s="38"/>
      <c r="F203" s="177"/>
      <c r="G203" s="38"/>
      <c r="H203" s="38"/>
      <c r="I203" s="38"/>
      <c r="J203" s="38"/>
    </row>
    <row r="204" spans="1:10" ht="22.5" customHeight="1" x14ac:dyDescent="0.2">
      <c r="A204" s="177"/>
      <c r="B204" s="177"/>
      <c r="C204" s="177"/>
      <c r="D204" s="38"/>
      <c r="E204" s="38"/>
      <c r="F204" s="177"/>
      <c r="G204" s="38"/>
      <c r="H204" s="38"/>
      <c r="I204" s="38"/>
      <c r="J204" s="38"/>
    </row>
    <row r="205" spans="1:10" ht="22.5" customHeight="1" x14ac:dyDescent="0.2">
      <c r="A205" s="177"/>
      <c r="B205" s="177"/>
      <c r="C205" s="177"/>
      <c r="D205" s="38"/>
      <c r="E205" s="38"/>
      <c r="F205" s="177"/>
      <c r="G205" s="38"/>
      <c r="H205" s="38"/>
      <c r="I205" s="38"/>
      <c r="J205" s="38"/>
    </row>
    <row r="206" spans="1:10" ht="22.5" customHeight="1" x14ac:dyDescent="0.2">
      <c r="A206" s="177"/>
      <c r="B206" s="177"/>
      <c r="C206" s="177"/>
      <c r="D206" s="38"/>
      <c r="E206" s="38"/>
      <c r="F206" s="177"/>
      <c r="G206" s="38"/>
      <c r="H206" s="38"/>
      <c r="I206" s="38"/>
      <c r="J206" s="38"/>
    </row>
    <row r="207" spans="1:10" ht="22.5" customHeight="1" x14ac:dyDescent="0.2">
      <c r="A207" s="177"/>
      <c r="B207" s="177"/>
      <c r="C207" s="177"/>
      <c r="D207" s="38"/>
      <c r="E207" s="38"/>
      <c r="F207" s="177"/>
      <c r="G207" s="38"/>
      <c r="H207" s="38"/>
      <c r="I207" s="38"/>
      <c r="J207" s="38"/>
    </row>
    <row r="208" spans="1:10" ht="22.5" customHeight="1" x14ac:dyDescent="0.2">
      <c r="A208" s="177"/>
      <c r="B208" s="177"/>
      <c r="C208" s="177"/>
      <c r="D208" s="38"/>
      <c r="E208" s="38"/>
      <c r="F208" s="177"/>
      <c r="G208" s="38"/>
      <c r="H208" s="38"/>
      <c r="I208" s="38"/>
      <c r="J208" s="38"/>
    </row>
    <row r="209" spans="1:10" ht="22.5" customHeight="1" x14ac:dyDescent="0.2">
      <c r="A209" s="177"/>
      <c r="B209" s="177"/>
      <c r="C209" s="177"/>
      <c r="D209" s="38"/>
      <c r="E209" s="38"/>
      <c r="F209" s="177"/>
      <c r="G209" s="38"/>
      <c r="H209" s="38"/>
      <c r="I209" s="38"/>
      <c r="J209" s="38"/>
    </row>
    <row r="210" spans="1:10" ht="22.5" customHeight="1" x14ac:dyDescent="0.2">
      <c r="A210" s="177"/>
      <c r="B210" s="177"/>
      <c r="C210" s="177"/>
      <c r="D210" s="38"/>
      <c r="E210" s="38"/>
      <c r="F210" s="177"/>
      <c r="G210" s="38"/>
      <c r="H210" s="38"/>
      <c r="I210" s="38"/>
      <c r="J210" s="38"/>
    </row>
    <row r="211" spans="1:10" ht="22.5" customHeight="1" x14ac:dyDescent="0.2">
      <c r="A211" s="177"/>
      <c r="B211" s="177"/>
      <c r="C211" s="177"/>
      <c r="D211" s="38"/>
      <c r="E211" s="38"/>
      <c r="F211" s="177"/>
      <c r="G211" s="38"/>
      <c r="H211" s="38"/>
      <c r="I211" s="38"/>
      <c r="J211" s="38"/>
    </row>
    <row r="212" spans="1:10" ht="22.5" customHeight="1" x14ac:dyDescent="0.2">
      <c r="A212" s="177"/>
      <c r="B212" s="177"/>
      <c r="C212" s="177"/>
      <c r="D212" s="38"/>
      <c r="E212" s="38"/>
      <c r="F212" s="177"/>
      <c r="G212" s="38"/>
      <c r="H212" s="38"/>
      <c r="I212" s="38"/>
      <c r="J212" s="38"/>
    </row>
    <row r="213" spans="1:10" ht="22.5" customHeight="1" x14ac:dyDescent="0.2">
      <c r="A213" s="177"/>
      <c r="B213" s="177"/>
      <c r="C213" s="177"/>
      <c r="D213" s="38"/>
      <c r="E213" s="38"/>
      <c r="F213" s="177"/>
      <c r="G213" s="38"/>
      <c r="H213" s="38"/>
      <c r="I213" s="38"/>
      <c r="J213" s="38"/>
    </row>
    <row r="214" spans="1:10" ht="22.5" customHeight="1" x14ac:dyDescent="0.2">
      <c r="A214" s="177"/>
      <c r="B214" s="177"/>
      <c r="C214" s="177"/>
      <c r="D214" s="38"/>
      <c r="E214" s="38"/>
      <c r="F214" s="177"/>
      <c r="G214" s="38"/>
      <c r="H214" s="38"/>
      <c r="I214" s="38"/>
      <c r="J214" s="38"/>
    </row>
    <row r="215" spans="1:10" ht="22.5" customHeight="1" x14ac:dyDescent="0.2">
      <c r="A215" s="177"/>
      <c r="B215" s="177"/>
      <c r="C215" s="177"/>
      <c r="D215" s="38"/>
      <c r="E215" s="38"/>
      <c r="F215" s="177"/>
      <c r="G215" s="38"/>
      <c r="H215" s="38"/>
      <c r="I215" s="38"/>
      <c r="J215" s="38"/>
    </row>
    <row r="216" spans="1:10" ht="22.5" customHeight="1" x14ac:dyDescent="0.2">
      <c r="A216" s="177"/>
      <c r="B216" s="177"/>
      <c r="C216" s="177"/>
      <c r="D216" s="38"/>
    </row>
  </sheetData>
  <autoFilter ref="A5:V179"/>
  <mergeCells count="3">
    <mergeCell ref="A1:J1"/>
    <mergeCell ref="A2:J2"/>
    <mergeCell ref="A3:J3"/>
  </mergeCells>
  <phoneticPr fontId="14" type="noConversion"/>
  <printOptions horizontalCentered="1"/>
  <pageMargins left="0" right="0" top="0.19685039370078741" bottom="0" header="0.31496062992125984" footer="0.31496062992125984"/>
  <pageSetup scale="57" orientation="portrait" r:id="rId1"/>
  <rowBreaks count="1" manualBreakCount="1">
    <brk id="181" max="9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6"/>
  <sheetViews>
    <sheetView topLeftCell="A52" zoomScale="90" zoomScaleNormal="90" zoomScaleSheetLayoutView="90" workbookViewId="0">
      <selection activeCell="M18" sqref="M18"/>
    </sheetView>
  </sheetViews>
  <sheetFormatPr baseColWidth="10" defaultColWidth="9.140625" defaultRowHeight="12.75" x14ac:dyDescent="0.2"/>
  <cols>
    <col min="1" max="1" width="7.85546875" style="183" customWidth="1"/>
    <col min="2" max="2" width="10" style="183" customWidth="1"/>
    <col min="3" max="3" width="10.7109375" style="1" customWidth="1"/>
    <col min="4" max="4" width="53.7109375" style="1" customWidth="1"/>
    <col min="5" max="5" width="57.42578125" style="1" customWidth="1"/>
    <col min="6" max="6" width="6.140625" style="183" customWidth="1"/>
    <col min="7" max="7" width="14.7109375" style="1" customWidth="1"/>
    <col min="8" max="8" width="12.140625" style="1" customWidth="1"/>
    <col min="9" max="9" width="8.7109375" style="1" customWidth="1"/>
    <col min="10" max="16384" width="9.140625" style="1"/>
  </cols>
  <sheetData>
    <row r="1" spans="1:16" s="2" customFormat="1" ht="18" customHeight="1" x14ac:dyDescent="0.2">
      <c r="A1" s="504" t="s">
        <v>684</v>
      </c>
      <c r="B1" s="503"/>
      <c r="C1" s="503"/>
      <c r="D1" s="503"/>
      <c r="E1" s="503"/>
      <c r="F1" s="503"/>
      <c r="G1" s="503"/>
      <c r="H1" s="503"/>
      <c r="I1" s="503"/>
      <c r="J1" s="503"/>
      <c r="K1" s="85"/>
      <c r="L1" s="85"/>
      <c r="M1" s="85"/>
      <c r="N1" s="85"/>
      <c r="O1" s="85"/>
      <c r="P1" s="85"/>
    </row>
    <row r="2" spans="1:16" s="3" customFormat="1" ht="18" customHeight="1" x14ac:dyDescent="0.2">
      <c r="A2" s="504" t="s">
        <v>50</v>
      </c>
      <c r="B2" s="503"/>
      <c r="C2" s="503"/>
      <c r="D2" s="503"/>
      <c r="E2" s="503"/>
      <c r="F2" s="503"/>
      <c r="G2" s="503"/>
      <c r="H2" s="503"/>
      <c r="I2" s="503"/>
      <c r="J2" s="503"/>
      <c r="K2" s="85"/>
      <c r="L2" s="85"/>
      <c r="M2" s="85"/>
      <c r="N2" s="85"/>
      <c r="O2" s="85"/>
      <c r="P2" s="85"/>
    </row>
    <row r="3" spans="1:16" s="3" customFormat="1" ht="18" customHeight="1" x14ac:dyDescent="0.2">
      <c r="A3" s="504" t="s">
        <v>688</v>
      </c>
      <c r="B3" s="503"/>
      <c r="C3" s="503"/>
      <c r="D3" s="503"/>
      <c r="E3" s="503"/>
      <c r="F3" s="503"/>
      <c r="G3" s="503"/>
      <c r="H3" s="503"/>
      <c r="I3" s="503"/>
      <c r="J3" s="503"/>
      <c r="K3" s="85"/>
      <c r="L3" s="85"/>
      <c r="M3" s="85"/>
      <c r="N3" s="85"/>
      <c r="O3" s="85"/>
      <c r="P3" s="85"/>
    </row>
    <row r="4" spans="1:16" s="3" customFormat="1" ht="18" customHeight="1" thickBot="1" x14ac:dyDescent="0.25">
      <c r="A4" s="505"/>
      <c r="B4" s="506"/>
      <c r="C4" s="506"/>
      <c r="D4" s="506"/>
      <c r="E4" s="506"/>
      <c r="F4" s="506"/>
      <c r="G4" s="506"/>
      <c r="H4" s="506"/>
      <c r="I4" s="506"/>
      <c r="J4" s="506"/>
      <c r="K4" s="85"/>
      <c r="L4" s="85"/>
      <c r="M4" s="85"/>
      <c r="N4" s="85"/>
      <c r="O4" s="85"/>
      <c r="P4" s="85"/>
    </row>
    <row r="5" spans="1:16" ht="27" customHeight="1" thickBot="1" x14ac:dyDescent="0.25">
      <c r="A5" s="39" t="s">
        <v>51</v>
      </c>
      <c r="B5" s="65" t="s">
        <v>113</v>
      </c>
      <c r="C5" s="39" t="s">
        <v>114</v>
      </c>
      <c r="D5" s="65" t="s">
        <v>45</v>
      </c>
      <c r="E5" s="39" t="s">
        <v>3</v>
      </c>
      <c r="F5" s="102" t="s">
        <v>17</v>
      </c>
      <c r="G5" s="45" t="s">
        <v>547</v>
      </c>
      <c r="H5" s="45" t="s">
        <v>548</v>
      </c>
      <c r="I5" s="45" t="s">
        <v>549</v>
      </c>
      <c r="J5" s="45" t="s">
        <v>685</v>
      </c>
      <c r="K5" s="85"/>
      <c r="L5" s="85"/>
      <c r="M5" s="85"/>
      <c r="N5" s="85"/>
      <c r="O5" s="85"/>
      <c r="P5" s="85"/>
    </row>
    <row r="6" spans="1:16" s="18" customFormat="1" ht="21.75" customHeight="1" x14ac:dyDescent="0.25">
      <c r="A6" s="245" t="s">
        <v>55</v>
      </c>
      <c r="B6" s="180" t="s">
        <v>461</v>
      </c>
      <c r="C6" s="116" t="s">
        <v>18</v>
      </c>
      <c r="D6" s="92" t="s">
        <v>462</v>
      </c>
      <c r="E6" s="116" t="s">
        <v>610</v>
      </c>
      <c r="F6" s="180" t="s">
        <v>6</v>
      </c>
      <c r="G6" s="93"/>
      <c r="H6" s="116" t="s">
        <v>362</v>
      </c>
      <c r="I6" s="94"/>
      <c r="J6" s="94"/>
      <c r="K6" s="91"/>
      <c r="L6" s="91"/>
      <c r="M6" s="91"/>
      <c r="N6" s="91"/>
      <c r="O6" s="91"/>
      <c r="P6" s="91"/>
    </row>
    <row r="7" spans="1:16" s="18" customFormat="1" ht="21.75" customHeight="1" x14ac:dyDescent="0.25">
      <c r="A7" s="246" t="s">
        <v>55</v>
      </c>
      <c r="B7" s="170" t="s">
        <v>461</v>
      </c>
      <c r="C7" s="115" t="s">
        <v>18</v>
      </c>
      <c r="D7" s="95" t="s">
        <v>463</v>
      </c>
      <c r="E7" s="115" t="s">
        <v>610</v>
      </c>
      <c r="F7" s="170" t="s">
        <v>6</v>
      </c>
      <c r="G7" s="96"/>
      <c r="H7" s="115" t="s">
        <v>362</v>
      </c>
      <c r="I7" s="97"/>
      <c r="J7" s="97"/>
      <c r="K7" s="91"/>
      <c r="L7" s="91"/>
      <c r="M7" s="91"/>
      <c r="N7" s="91"/>
      <c r="O7" s="91"/>
      <c r="P7" s="91"/>
    </row>
    <row r="8" spans="1:16" s="18" customFormat="1" ht="21.75" customHeight="1" thickBot="1" x14ac:dyDescent="0.3">
      <c r="A8" s="247" t="s">
        <v>55</v>
      </c>
      <c r="B8" s="181" t="s">
        <v>461</v>
      </c>
      <c r="C8" s="118" t="s">
        <v>18</v>
      </c>
      <c r="D8" s="98" t="s">
        <v>464</v>
      </c>
      <c r="E8" s="118" t="s">
        <v>610</v>
      </c>
      <c r="F8" s="181" t="s">
        <v>6</v>
      </c>
      <c r="G8" s="99"/>
      <c r="H8" s="98"/>
      <c r="I8" s="100"/>
      <c r="J8" s="100"/>
      <c r="K8" s="91"/>
      <c r="L8" s="91"/>
      <c r="M8" s="91"/>
      <c r="N8" s="91"/>
      <c r="O8" s="91"/>
      <c r="P8" s="91"/>
    </row>
    <row r="9" spans="1:16" s="18" customFormat="1" ht="21.75" customHeight="1" x14ac:dyDescent="0.25">
      <c r="A9" s="245" t="s">
        <v>57</v>
      </c>
      <c r="B9" s="180" t="s">
        <v>465</v>
      </c>
      <c r="C9" s="116" t="s">
        <v>18</v>
      </c>
      <c r="D9" s="92" t="s">
        <v>466</v>
      </c>
      <c r="E9" s="116" t="s">
        <v>578</v>
      </c>
      <c r="F9" s="180" t="s">
        <v>7</v>
      </c>
      <c r="G9" s="93"/>
      <c r="H9" s="92"/>
      <c r="I9" s="94"/>
      <c r="J9" s="94"/>
      <c r="K9" s="91"/>
      <c r="L9" s="91"/>
      <c r="M9" s="91"/>
      <c r="N9" s="91"/>
      <c r="O9" s="91"/>
      <c r="P9" s="91"/>
    </row>
    <row r="10" spans="1:16" s="18" customFormat="1" ht="21.75" customHeight="1" x14ac:dyDescent="0.25">
      <c r="A10" s="246" t="s">
        <v>57</v>
      </c>
      <c r="B10" s="170" t="s">
        <v>465</v>
      </c>
      <c r="C10" s="115" t="s">
        <v>18</v>
      </c>
      <c r="D10" s="95" t="s">
        <v>467</v>
      </c>
      <c r="E10" s="115" t="s">
        <v>578</v>
      </c>
      <c r="F10" s="170" t="s">
        <v>6</v>
      </c>
      <c r="G10" s="96"/>
      <c r="H10" s="115" t="s">
        <v>362</v>
      </c>
      <c r="I10" s="97"/>
      <c r="J10" s="97"/>
      <c r="K10" s="91"/>
      <c r="L10" s="91"/>
      <c r="M10" s="91"/>
      <c r="N10" s="91"/>
      <c r="O10" s="91"/>
      <c r="P10" s="91"/>
    </row>
    <row r="11" spans="1:16" s="18" customFormat="1" ht="21.75" customHeight="1" x14ac:dyDescent="0.25">
      <c r="A11" s="246" t="s">
        <v>57</v>
      </c>
      <c r="B11" s="170" t="s">
        <v>465</v>
      </c>
      <c r="C11" s="115" t="s">
        <v>18</v>
      </c>
      <c r="D11" s="115" t="s">
        <v>614</v>
      </c>
      <c r="E11" s="115" t="s">
        <v>579</v>
      </c>
      <c r="F11" s="170" t="s">
        <v>7</v>
      </c>
      <c r="G11" s="96"/>
      <c r="H11" s="95"/>
      <c r="I11" s="97"/>
      <c r="J11" s="97"/>
      <c r="K11" s="91"/>
      <c r="L11" s="91"/>
      <c r="M11" s="91"/>
      <c r="N11" s="91"/>
      <c r="O11" s="91"/>
      <c r="P11" s="91"/>
    </row>
    <row r="12" spans="1:16" s="18" customFormat="1" ht="21.75" customHeight="1" thickBot="1" x14ac:dyDescent="0.3">
      <c r="A12" s="247" t="s">
        <v>57</v>
      </c>
      <c r="B12" s="181" t="s">
        <v>465</v>
      </c>
      <c r="C12" s="118" t="s">
        <v>18</v>
      </c>
      <c r="D12" s="98" t="s">
        <v>468</v>
      </c>
      <c r="E12" s="118" t="s">
        <v>611</v>
      </c>
      <c r="F12" s="181" t="s">
        <v>7</v>
      </c>
      <c r="G12" s="99" t="s">
        <v>550</v>
      </c>
      <c r="H12" s="118" t="s">
        <v>362</v>
      </c>
      <c r="I12" s="434" t="s">
        <v>613</v>
      </c>
      <c r="J12" s="434"/>
      <c r="K12" s="91"/>
      <c r="L12" s="91"/>
      <c r="M12" s="91"/>
      <c r="N12" s="91"/>
      <c r="O12" s="91"/>
      <c r="P12" s="91"/>
    </row>
    <row r="13" spans="1:16" s="18" customFormat="1" ht="21.75" customHeight="1" x14ac:dyDescent="0.25">
      <c r="A13" s="427" t="s">
        <v>59</v>
      </c>
      <c r="B13" s="428" t="s">
        <v>469</v>
      </c>
      <c r="C13" s="429" t="s">
        <v>18</v>
      </c>
      <c r="D13" s="430" t="s">
        <v>470</v>
      </c>
      <c r="E13" s="429" t="s">
        <v>612</v>
      </c>
      <c r="F13" s="428" t="s">
        <v>7</v>
      </c>
      <c r="G13" s="431"/>
      <c r="H13" s="429" t="s">
        <v>362</v>
      </c>
      <c r="I13" s="433" t="s">
        <v>613</v>
      </c>
      <c r="J13" s="433"/>
      <c r="K13" s="91"/>
      <c r="L13" s="91"/>
      <c r="M13" s="91"/>
      <c r="N13" s="91"/>
      <c r="O13" s="91"/>
      <c r="P13" s="91"/>
    </row>
    <row r="14" spans="1:16" s="18" customFormat="1" ht="21.75" customHeight="1" x14ac:dyDescent="0.25">
      <c r="A14" s="246" t="s">
        <v>59</v>
      </c>
      <c r="B14" s="170" t="s">
        <v>469</v>
      </c>
      <c r="C14" s="115" t="s">
        <v>18</v>
      </c>
      <c r="D14" s="95" t="s">
        <v>471</v>
      </c>
      <c r="E14" s="115" t="s">
        <v>611</v>
      </c>
      <c r="F14" s="170" t="s">
        <v>6</v>
      </c>
      <c r="G14" s="96" t="s">
        <v>550</v>
      </c>
      <c r="H14" s="422" t="s">
        <v>362</v>
      </c>
      <c r="I14" s="457" t="s">
        <v>613</v>
      </c>
      <c r="J14" s="457"/>
      <c r="K14" s="91"/>
      <c r="L14" s="91"/>
      <c r="M14" s="91"/>
      <c r="N14" s="91"/>
      <c r="O14" s="91"/>
      <c r="P14" s="91"/>
    </row>
    <row r="15" spans="1:16" s="18" customFormat="1" ht="21.75" customHeight="1" thickBot="1" x14ac:dyDescent="0.3">
      <c r="A15" s="435" t="s">
        <v>59</v>
      </c>
      <c r="B15" s="263" t="s">
        <v>469</v>
      </c>
      <c r="C15" s="436" t="s">
        <v>18</v>
      </c>
      <c r="D15" s="264" t="s">
        <v>472</v>
      </c>
      <c r="E15" s="264" t="s">
        <v>473</v>
      </c>
      <c r="F15" s="263" t="s">
        <v>7</v>
      </c>
      <c r="G15" s="437"/>
      <c r="H15" s="436" t="s">
        <v>362</v>
      </c>
      <c r="I15" s="438" t="s">
        <v>613</v>
      </c>
      <c r="J15" s="438"/>
      <c r="K15" s="91"/>
      <c r="L15" s="91"/>
      <c r="M15" s="91"/>
      <c r="N15" s="91"/>
      <c r="O15" s="91"/>
      <c r="P15" s="91"/>
    </row>
    <row r="16" spans="1:16" s="18" customFormat="1" ht="21.75" customHeight="1" x14ac:dyDescent="0.25">
      <c r="A16" s="245" t="s">
        <v>61</v>
      </c>
      <c r="B16" s="439" t="s">
        <v>474</v>
      </c>
      <c r="C16" s="116" t="s">
        <v>18</v>
      </c>
      <c r="D16" s="116" t="s">
        <v>635</v>
      </c>
      <c r="E16" s="116" t="s">
        <v>487</v>
      </c>
      <c r="F16" s="439" t="s">
        <v>7</v>
      </c>
      <c r="G16" s="93"/>
      <c r="H16" s="116" t="s">
        <v>362</v>
      </c>
      <c r="I16" s="94"/>
      <c r="J16" s="94"/>
      <c r="K16" s="91"/>
      <c r="L16" s="91"/>
      <c r="M16" s="91"/>
      <c r="N16" s="91"/>
      <c r="O16" s="91"/>
      <c r="P16" s="91"/>
    </row>
    <row r="17" spans="1:16" s="18" customFormat="1" ht="21.75" customHeight="1" x14ac:dyDescent="0.25">
      <c r="A17" s="246" t="s">
        <v>61</v>
      </c>
      <c r="B17" s="170" t="s">
        <v>62</v>
      </c>
      <c r="C17" s="115" t="s">
        <v>18</v>
      </c>
      <c r="D17" s="95" t="s">
        <v>543</v>
      </c>
      <c r="E17" s="95" t="s">
        <v>544</v>
      </c>
      <c r="F17" s="170" t="s">
        <v>7</v>
      </c>
      <c r="G17" s="96"/>
      <c r="H17" s="115" t="s">
        <v>362</v>
      </c>
      <c r="I17" s="97"/>
      <c r="J17" s="97"/>
      <c r="K17" s="91"/>
      <c r="L17" s="91"/>
      <c r="M17" s="91"/>
      <c r="N17" s="91"/>
      <c r="O17" s="91"/>
      <c r="P17" s="91"/>
    </row>
    <row r="18" spans="1:16" s="18" customFormat="1" ht="21.75" customHeight="1" x14ac:dyDescent="0.25">
      <c r="A18" s="246" t="s">
        <v>61</v>
      </c>
      <c r="B18" s="170" t="s">
        <v>474</v>
      </c>
      <c r="C18" s="115" t="s">
        <v>18</v>
      </c>
      <c r="D18" s="95" t="s">
        <v>479</v>
      </c>
      <c r="E18" s="115" t="s">
        <v>604</v>
      </c>
      <c r="F18" s="170" t="s">
        <v>7</v>
      </c>
      <c r="G18" s="96"/>
      <c r="H18" s="95"/>
      <c r="I18" s="97"/>
      <c r="J18" s="97"/>
      <c r="K18" s="91"/>
      <c r="L18" s="91"/>
      <c r="M18" s="91"/>
      <c r="N18" s="91"/>
      <c r="O18" s="91"/>
      <c r="P18" s="91"/>
    </row>
    <row r="19" spans="1:16" s="18" customFormat="1" ht="21.75" customHeight="1" x14ac:dyDescent="0.25">
      <c r="A19" s="246" t="s">
        <v>61</v>
      </c>
      <c r="B19" s="170" t="s">
        <v>474</v>
      </c>
      <c r="C19" s="115" t="s">
        <v>18</v>
      </c>
      <c r="D19" s="95" t="s">
        <v>495</v>
      </c>
      <c r="E19" s="95" t="s">
        <v>496</v>
      </c>
      <c r="F19" s="170" t="s">
        <v>6</v>
      </c>
      <c r="G19" s="96"/>
      <c r="H19" s="115" t="s">
        <v>362</v>
      </c>
      <c r="I19" s="97"/>
      <c r="J19" s="97"/>
      <c r="K19" s="91"/>
      <c r="L19" s="91"/>
      <c r="M19" s="91"/>
      <c r="N19" s="91"/>
      <c r="O19" s="91"/>
      <c r="P19" s="91"/>
    </row>
    <row r="20" spans="1:16" s="18" customFormat="1" ht="21.75" customHeight="1" x14ac:dyDescent="0.25">
      <c r="A20" s="246" t="s">
        <v>61</v>
      </c>
      <c r="B20" s="170" t="s">
        <v>474</v>
      </c>
      <c r="C20" s="115" t="s">
        <v>18</v>
      </c>
      <c r="D20" s="95" t="s">
        <v>490</v>
      </c>
      <c r="E20" s="115" t="s">
        <v>605</v>
      </c>
      <c r="F20" s="170" t="s">
        <v>7</v>
      </c>
      <c r="G20" s="96"/>
      <c r="H20" s="95"/>
      <c r="I20" s="97"/>
      <c r="J20" s="97"/>
      <c r="K20" s="91"/>
      <c r="L20" s="91"/>
      <c r="M20" s="91"/>
      <c r="N20" s="91"/>
      <c r="O20" s="91"/>
      <c r="P20" s="91"/>
    </row>
    <row r="21" spans="1:16" s="18" customFormat="1" ht="21.75" customHeight="1" x14ac:dyDescent="0.25">
      <c r="A21" s="246" t="s">
        <v>61</v>
      </c>
      <c r="B21" s="170" t="s">
        <v>474</v>
      </c>
      <c r="C21" s="115" t="s">
        <v>18</v>
      </c>
      <c r="D21" s="95" t="s">
        <v>20</v>
      </c>
      <c r="E21" s="95" t="s">
        <v>483</v>
      </c>
      <c r="F21" s="170" t="s">
        <v>7</v>
      </c>
      <c r="G21" s="96"/>
      <c r="H21" s="95"/>
      <c r="I21" s="97"/>
      <c r="J21" s="97"/>
      <c r="K21" s="91"/>
      <c r="L21" s="91"/>
      <c r="M21" s="91"/>
      <c r="N21" s="91"/>
      <c r="O21" s="91"/>
      <c r="P21" s="91"/>
    </row>
    <row r="22" spans="1:16" s="18" customFormat="1" ht="21.75" customHeight="1" x14ac:dyDescent="0.25">
      <c r="A22" s="246" t="s">
        <v>61</v>
      </c>
      <c r="B22" s="170" t="s">
        <v>474</v>
      </c>
      <c r="C22" s="115" t="s">
        <v>18</v>
      </c>
      <c r="D22" s="95" t="s">
        <v>480</v>
      </c>
      <c r="E22" s="95" t="s">
        <v>481</v>
      </c>
      <c r="F22" s="170" t="s">
        <v>6</v>
      </c>
      <c r="G22" s="96" t="s">
        <v>550</v>
      </c>
      <c r="H22" s="95"/>
      <c r="I22" s="97"/>
      <c r="J22" s="97"/>
      <c r="K22" s="91"/>
      <c r="L22" s="91"/>
      <c r="M22" s="91"/>
      <c r="N22" s="91"/>
      <c r="O22" s="91"/>
      <c r="P22" s="91"/>
    </row>
    <row r="23" spans="1:16" s="18" customFormat="1" ht="21.75" customHeight="1" x14ac:dyDescent="0.25">
      <c r="A23" s="246" t="s">
        <v>61</v>
      </c>
      <c r="B23" s="170" t="s">
        <v>474</v>
      </c>
      <c r="C23" s="115" t="s">
        <v>18</v>
      </c>
      <c r="D23" s="95" t="s">
        <v>477</v>
      </c>
      <c r="E23" s="115" t="s">
        <v>603</v>
      </c>
      <c r="F23" s="170" t="s">
        <v>7</v>
      </c>
      <c r="G23" s="96"/>
      <c r="H23" s="115" t="s">
        <v>362</v>
      </c>
      <c r="I23" s="97"/>
      <c r="J23" s="97"/>
      <c r="K23" s="91"/>
      <c r="L23" s="91"/>
      <c r="M23" s="91"/>
      <c r="N23" s="91"/>
      <c r="O23" s="91"/>
      <c r="P23" s="91"/>
    </row>
    <row r="24" spans="1:16" s="18" customFormat="1" ht="21.75" customHeight="1" x14ac:dyDescent="0.25">
      <c r="A24" s="246" t="s">
        <v>61</v>
      </c>
      <c r="B24" s="170" t="s">
        <v>62</v>
      </c>
      <c r="C24" s="115" t="s">
        <v>18</v>
      </c>
      <c r="D24" s="95" t="s">
        <v>545</v>
      </c>
      <c r="E24" s="95" t="s">
        <v>546</v>
      </c>
      <c r="F24" s="170" t="s">
        <v>7</v>
      </c>
      <c r="G24" s="96"/>
      <c r="H24" s="95"/>
      <c r="I24" s="97"/>
      <c r="J24" s="97"/>
      <c r="K24" s="91"/>
      <c r="L24" s="91"/>
      <c r="M24" s="91"/>
      <c r="N24" s="91"/>
      <c r="O24" s="91"/>
      <c r="P24" s="91"/>
    </row>
    <row r="25" spans="1:16" s="18" customFormat="1" ht="21.75" customHeight="1" x14ac:dyDescent="0.25">
      <c r="A25" s="246" t="s">
        <v>61</v>
      </c>
      <c r="B25" s="170" t="s">
        <v>474</v>
      </c>
      <c r="C25" s="115" t="s">
        <v>18</v>
      </c>
      <c r="D25" s="95" t="s">
        <v>493</v>
      </c>
      <c r="E25" s="95" t="s">
        <v>482</v>
      </c>
      <c r="F25" s="170" t="s">
        <v>7</v>
      </c>
      <c r="G25" s="96"/>
      <c r="H25" s="95"/>
      <c r="I25" s="97"/>
      <c r="J25" s="97"/>
      <c r="K25" s="91"/>
      <c r="L25" s="91"/>
      <c r="M25" s="91"/>
      <c r="N25" s="91"/>
      <c r="O25" s="91"/>
      <c r="P25" s="91"/>
    </row>
    <row r="26" spans="1:16" s="18" customFormat="1" ht="21.75" customHeight="1" x14ac:dyDescent="0.25">
      <c r="A26" s="246" t="s">
        <v>61</v>
      </c>
      <c r="B26" s="170" t="s">
        <v>474</v>
      </c>
      <c r="C26" s="115" t="s">
        <v>18</v>
      </c>
      <c r="D26" s="95" t="s">
        <v>475</v>
      </c>
      <c r="E26" s="95" t="s">
        <v>476</v>
      </c>
      <c r="F26" s="170" t="s">
        <v>7</v>
      </c>
      <c r="G26" s="96"/>
      <c r="H26" s="95"/>
      <c r="I26" s="97"/>
      <c r="J26" s="97"/>
      <c r="K26" s="91"/>
      <c r="L26" s="91"/>
      <c r="M26" s="91"/>
      <c r="N26" s="91"/>
      <c r="O26" s="91"/>
      <c r="P26" s="91"/>
    </row>
    <row r="27" spans="1:16" s="18" customFormat="1" ht="21.75" customHeight="1" x14ac:dyDescent="0.25">
      <c r="A27" s="246" t="s">
        <v>61</v>
      </c>
      <c r="B27" s="172" t="s">
        <v>474</v>
      </c>
      <c r="C27" s="115" t="s">
        <v>18</v>
      </c>
      <c r="D27" s="115" t="s">
        <v>636</v>
      </c>
      <c r="E27" s="115" t="s">
        <v>637</v>
      </c>
      <c r="F27" s="172" t="s">
        <v>7</v>
      </c>
      <c r="G27" s="96"/>
      <c r="H27" s="115" t="s">
        <v>362</v>
      </c>
      <c r="I27" s="97"/>
      <c r="J27" s="97"/>
      <c r="K27" s="91"/>
      <c r="L27" s="91"/>
      <c r="M27" s="91"/>
      <c r="N27" s="91"/>
      <c r="O27" s="91"/>
      <c r="P27" s="91"/>
    </row>
    <row r="28" spans="1:16" s="18" customFormat="1" ht="21.75" customHeight="1" x14ac:dyDescent="0.25">
      <c r="A28" s="246" t="s">
        <v>61</v>
      </c>
      <c r="B28" s="170" t="s">
        <v>474</v>
      </c>
      <c r="C28" s="115" t="s">
        <v>18</v>
      </c>
      <c r="D28" s="95" t="s">
        <v>491</v>
      </c>
      <c r="E28" s="95" t="s">
        <v>492</v>
      </c>
      <c r="F28" s="170" t="s">
        <v>7</v>
      </c>
      <c r="G28" s="96"/>
      <c r="H28" s="95"/>
      <c r="I28" s="97"/>
      <c r="J28" s="97"/>
      <c r="K28" s="91"/>
      <c r="L28" s="91"/>
      <c r="M28" s="91"/>
      <c r="N28" s="91"/>
      <c r="O28" s="91"/>
      <c r="P28" s="91"/>
    </row>
    <row r="29" spans="1:16" s="18" customFormat="1" ht="21.75" customHeight="1" x14ac:dyDescent="0.25">
      <c r="A29" s="246" t="s">
        <v>61</v>
      </c>
      <c r="B29" s="172" t="s">
        <v>474</v>
      </c>
      <c r="C29" s="115" t="s">
        <v>18</v>
      </c>
      <c r="D29" s="115" t="s">
        <v>638</v>
      </c>
      <c r="E29" s="115" t="s">
        <v>487</v>
      </c>
      <c r="F29" s="172" t="s">
        <v>6</v>
      </c>
      <c r="G29" s="96"/>
      <c r="H29" s="95"/>
      <c r="I29" s="97"/>
      <c r="J29" s="97"/>
      <c r="K29" s="91"/>
      <c r="L29" s="91"/>
      <c r="M29" s="91"/>
      <c r="N29" s="91"/>
      <c r="O29" s="91"/>
      <c r="P29" s="91"/>
    </row>
    <row r="30" spans="1:16" s="18" customFormat="1" ht="21.75" customHeight="1" x14ac:dyDescent="0.25">
      <c r="A30" s="246" t="s">
        <v>61</v>
      </c>
      <c r="B30" s="170" t="s">
        <v>474</v>
      </c>
      <c r="C30" s="115" t="s">
        <v>18</v>
      </c>
      <c r="D30" s="95" t="s">
        <v>484</v>
      </c>
      <c r="E30" s="95" t="s">
        <v>485</v>
      </c>
      <c r="F30" s="170" t="s">
        <v>7</v>
      </c>
      <c r="G30" s="96"/>
      <c r="H30" s="95"/>
      <c r="I30" s="97"/>
      <c r="J30" s="97"/>
      <c r="K30" s="91"/>
      <c r="L30" s="91"/>
      <c r="M30" s="91"/>
      <c r="N30" s="91"/>
      <c r="O30" s="91"/>
      <c r="P30" s="91"/>
    </row>
    <row r="31" spans="1:16" s="18" customFormat="1" ht="21.75" customHeight="1" x14ac:dyDescent="0.25">
      <c r="A31" s="246" t="s">
        <v>61</v>
      </c>
      <c r="B31" s="170" t="s">
        <v>474</v>
      </c>
      <c r="C31" s="115" t="s">
        <v>18</v>
      </c>
      <c r="D31" s="95" t="s">
        <v>486</v>
      </c>
      <c r="E31" s="95" t="s">
        <v>482</v>
      </c>
      <c r="F31" s="170" t="s">
        <v>7</v>
      </c>
      <c r="G31" s="96" t="s">
        <v>550</v>
      </c>
      <c r="H31" s="95"/>
      <c r="I31" s="97"/>
      <c r="J31" s="97"/>
      <c r="K31" s="91"/>
      <c r="L31" s="91"/>
      <c r="M31" s="91"/>
      <c r="N31" s="91"/>
      <c r="O31" s="91"/>
      <c r="P31" s="91"/>
    </row>
    <row r="32" spans="1:16" s="18" customFormat="1" ht="21.75" customHeight="1" x14ac:dyDescent="0.25">
      <c r="A32" s="246" t="s">
        <v>61</v>
      </c>
      <c r="B32" s="172" t="s">
        <v>474</v>
      </c>
      <c r="C32" s="115" t="s">
        <v>546</v>
      </c>
      <c r="D32" s="115" t="s">
        <v>639</v>
      </c>
      <c r="E32" s="115" t="s">
        <v>640</v>
      </c>
      <c r="F32" s="172" t="s">
        <v>7</v>
      </c>
      <c r="G32" s="96"/>
      <c r="H32" s="115" t="s">
        <v>362</v>
      </c>
      <c r="I32" s="97"/>
      <c r="J32" s="97"/>
      <c r="K32" s="91"/>
      <c r="L32" s="91"/>
      <c r="M32" s="91"/>
      <c r="N32" s="91"/>
      <c r="O32" s="91"/>
      <c r="P32" s="91"/>
    </row>
    <row r="33" spans="1:16" s="18" customFormat="1" ht="21.75" customHeight="1" x14ac:dyDescent="0.25">
      <c r="A33" s="246" t="s">
        <v>61</v>
      </c>
      <c r="B33" s="170" t="s">
        <v>474</v>
      </c>
      <c r="C33" s="115" t="s">
        <v>18</v>
      </c>
      <c r="D33" s="95" t="s">
        <v>478</v>
      </c>
      <c r="E33" s="95" t="s">
        <v>476</v>
      </c>
      <c r="F33" s="170" t="s">
        <v>7</v>
      </c>
      <c r="G33" s="96"/>
      <c r="H33" s="95"/>
      <c r="I33" s="97"/>
      <c r="J33" s="97"/>
      <c r="K33" s="91"/>
      <c r="L33" s="91"/>
      <c r="M33" s="91"/>
      <c r="N33" s="91"/>
      <c r="O33" s="91"/>
      <c r="P33" s="91"/>
    </row>
    <row r="34" spans="1:16" s="18" customFormat="1" ht="21.75" customHeight="1" x14ac:dyDescent="0.25">
      <c r="A34" s="269" t="s">
        <v>61</v>
      </c>
      <c r="B34" s="236" t="s">
        <v>474</v>
      </c>
      <c r="C34" s="243" t="s">
        <v>18</v>
      </c>
      <c r="D34" s="270" t="s">
        <v>689</v>
      </c>
      <c r="E34" s="343" t="s">
        <v>743</v>
      </c>
      <c r="F34" s="236" t="s">
        <v>7</v>
      </c>
      <c r="G34" s="96"/>
      <c r="H34" s="95"/>
      <c r="I34" s="97"/>
      <c r="J34" s="97"/>
      <c r="K34" s="91"/>
      <c r="L34" s="91"/>
      <c r="M34" s="91"/>
      <c r="N34" s="91"/>
      <c r="O34" s="91"/>
      <c r="P34" s="91"/>
    </row>
    <row r="35" spans="1:16" s="18" customFormat="1" ht="21.75" customHeight="1" x14ac:dyDescent="0.25">
      <c r="A35" s="269" t="s">
        <v>61</v>
      </c>
      <c r="B35" s="236" t="s">
        <v>474</v>
      </c>
      <c r="C35" s="243" t="s">
        <v>18</v>
      </c>
      <c r="D35" s="270" t="s">
        <v>690</v>
      </c>
      <c r="E35" s="343" t="s">
        <v>743</v>
      </c>
      <c r="F35" s="236" t="s">
        <v>7</v>
      </c>
      <c r="G35" s="96"/>
      <c r="H35" s="95"/>
      <c r="I35" s="97"/>
      <c r="J35" s="97"/>
      <c r="K35" s="91"/>
      <c r="L35" s="91"/>
      <c r="M35" s="91"/>
      <c r="N35" s="91"/>
      <c r="O35" s="91"/>
      <c r="P35" s="91"/>
    </row>
    <row r="36" spans="1:16" s="18" customFormat="1" ht="21.75" customHeight="1" x14ac:dyDescent="0.25">
      <c r="A36" s="246" t="s">
        <v>61</v>
      </c>
      <c r="B36" s="172" t="s">
        <v>62</v>
      </c>
      <c r="C36" s="115" t="s">
        <v>18</v>
      </c>
      <c r="D36" s="115" t="s">
        <v>641</v>
      </c>
      <c r="E36" s="115" t="s">
        <v>580</v>
      </c>
      <c r="F36" s="172" t="s">
        <v>6</v>
      </c>
      <c r="G36" s="96"/>
      <c r="H36" s="115" t="s">
        <v>362</v>
      </c>
      <c r="I36" s="97"/>
      <c r="J36" s="97"/>
      <c r="K36" s="91"/>
      <c r="L36" s="91"/>
      <c r="M36" s="91"/>
      <c r="N36" s="91"/>
      <c r="O36" s="91"/>
      <c r="P36" s="91"/>
    </row>
    <row r="37" spans="1:16" s="18" customFormat="1" ht="21.75" customHeight="1" x14ac:dyDescent="0.25">
      <c r="A37" s="246" t="s">
        <v>61</v>
      </c>
      <c r="B37" s="172" t="s">
        <v>474</v>
      </c>
      <c r="C37" s="115" t="s">
        <v>18</v>
      </c>
      <c r="D37" s="115" t="s">
        <v>642</v>
      </c>
      <c r="E37" s="115" t="s">
        <v>487</v>
      </c>
      <c r="F37" s="172" t="s">
        <v>7</v>
      </c>
      <c r="G37" s="96"/>
      <c r="H37" s="95"/>
      <c r="I37" s="97"/>
      <c r="J37" s="97"/>
      <c r="K37" s="91"/>
      <c r="L37" s="91"/>
      <c r="M37" s="91"/>
      <c r="N37" s="91"/>
      <c r="O37" s="91"/>
      <c r="P37" s="91"/>
    </row>
    <row r="38" spans="1:16" s="18" customFormat="1" ht="21.75" customHeight="1" x14ac:dyDescent="0.25">
      <c r="A38" s="246" t="s">
        <v>61</v>
      </c>
      <c r="B38" s="172" t="s">
        <v>62</v>
      </c>
      <c r="C38" s="115" t="s">
        <v>18</v>
      </c>
      <c r="D38" s="115" t="s">
        <v>643</v>
      </c>
      <c r="E38" s="115" t="s">
        <v>580</v>
      </c>
      <c r="F38" s="172" t="s">
        <v>7</v>
      </c>
      <c r="G38" s="96"/>
      <c r="H38" s="115" t="s">
        <v>362</v>
      </c>
      <c r="I38" s="97"/>
      <c r="J38" s="97"/>
      <c r="K38" s="91"/>
      <c r="L38" s="91"/>
      <c r="M38" s="91"/>
      <c r="N38" s="91"/>
      <c r="O38" s="91"/>
      <c r="P38" s="91"/>
    </row>
    <row r="39" spans="1:16" s="18" customFormat="1" ht="21.75" customHeight="1" x14ac:dyDescent="0.25">
      <c r="A39" s="246" t="s">
        <v>61</v>
      </c>
      <c r="B39" s="170" t="s">
        <v>474</v>
      </c>
      <c r="C39" s="115" t="s">
        <v>18</v>
      </c>
      <c r="D39" s="115" t="s">
        <v>644</v>
      </c>
      <c r="E39" s="95" t="s">
        <v>487</v>
      </c>
      <c r="F39" s="170" t="s">
        <v>7</v>
      </c>
      <c r="G39" s="96"/>
      <c r="H39" s="115" t="s">
        <v>362</v>
      </c>
      <c r="I39" s="117" t="s">
        <v>613</v>
      </c>
      <c r="J39" s="117"/>
      <c r="K39" s="91"/>
      <c r="L39" s="91"/>
      <c r="M39" s="91"/>
      <c r="N39" s="91"/>
      <c r="O39" s="91"/>
      <c r="P39" s="91"/>
    </row>
    <row r="40" spans="1:16" s="18" customFormat="1" ht="21.75" customHeight="1" x14ac:dyDescent="0.25">
      <c r="A40" s="246" t="s">
        <v>61</v>
      </c>
      <c r="B40" s="172" t="s">
        <v>62</v>
      </c>
      <c r="C40" s="115" t="s">
        <v>18</v>
      </c>
      <c r="D40" s="115" t="s">
        <v>645</v>
      </c>
      <c r="E40" s="115" t="s">
        <v>487</v>
      </c>
      <c r="F40" s="172" t="s">
        <v>7</v>
      </c>
      <c r="G40" s="96"/>
      <c r="H40" s="115" t="s">
        <v>362</v>
      </c>
      <c r="I40" s="97"/>
      <c r="J40" s="97"/>
      <c r="K40" s="91"/>
      <c r="L40" s="91"/>
      <c r="M40" s="91"/>
      <c r="N40" s="91"/>
      <c r="O40" s="91"/>
      <c r="P40" s="91"/>
    </row>
    <row r="41" spans="1:16" s="18" customFormat="1" ht="21.75" customHeight="1" x14ac:dyDescent="0.25">
      <c r="A41" s="246" t="s">
        <v>61</v>
      </c>
      <c r="B41" s="170" t="s">
        <v>474</v>
      </c>
      <c r="C41" s="115" t="s">
        <v>18</v>
      </c>
      <c r="D41" s="95" t="s">
        <v>497</v>
      </c>
      <c r="E41" s="115" t="s">
        <v>580</v>
      </c>
      <c r="F41" s="170" t="s">
        <v>6</v>
      </c>
      <c r="G41" s="96"/>
      <c r="H41" s="95"/>
      <c r="I41" s="97"/>
      <c r="J41" s="97"/>
      <c r="K41" s="91"/>
      <c r="L41" s="91"/>
      <c r="M41" s="91"/>
      <c r="N41" s="91"/>
      <c r="O41" s="91"/>
      <c r="P41" s="91"/>
    </row>
    <row r="42" spans="1:16" s="18" customFormat="1" ht="21.75" customHeight="1" thickBot="1" x14ac:dyDescent="0.3">
      <c r="A42" s="247" t="s">
        <v>61</v>
      </c>
      <c r="B42" s="181" t="s">
        <v>474</v>
      </c>
      <c r="C42" s="118" t="s">
        <v>18</v>
      </c>
      <c r="D42" s="98" t="s">
        <v>494</v>
      </c>
      <c r="E42" s="118" t="s">
        <v>607</v>
      </c>
      <c r="F42" s="181" t="s">
        <v>6</v>
      </c>
      <c r="G42" s="99"/>
      <c r="H42" s="118" t="s">
        <v>362</v>
      </c>
      <c r="I42" s="434" t="s">
        <v>613</v>
      </c>
      <c r="J42" s="434"/>
      <c r="K42" s="91"/>
      <c r="L42" s="91"/>
      <c r="M42" s="91"/>
      <c r="N42" s="91"/>
      <c r="O42" s="91"/>
      <c r="P42" s="91"/>
    </row>
    <row r="43" spans="1:16" s="18" customFormat="1" ht="21.75" customHeight="1" x14ac:dyDescent="0.25">
      <c r="A43" s="427" t="s">
        <v>63</v>
      </c>
      <c r="B43" s="428" t="s">
        <v>498</v>
      </c>
      <c r="C43" s="429" t="s">
        <v>18</v>
      </c>
      <c r="D43" s="430" t="s">
        <v>499</v>
      </c>
      <c r="E43" s="429" t="s">
        <v>611</v>
      </c>
      <c r="F43" s="428" t="s">
        <v>6</v>
      </c>
      <c r="G43" s="431"/>
      <c r="H43" s="430"/>
      <c r="I43" s="432"/>
      <c r="J43" s="432"/>
      <c r="K43" s="91"/>
      <c r="L43" s="91"/>
      <c r="M43" s="91"/>
      <c r="N43" s="91"/>
      <c r="O43" s="91"/>
      <c r="P43" s="91"/>
    </row>
    <row r="44" spans="1:16" s="18" customFormat="1" ht="21.75" customHeight="1" x14ac:dyDescent="0.25">
      <c r="A44" s="246" t="s">
        <v>63</v>
      </c>
      <c r="B44" s="170" t="s">
        <v>498</v>
      </c>
      <c r="C44" s="115" t="s">
        <v>18</v>
      </c>
      <c r="D44" s="95" t="s">
        <v>500</v>
      </c>
      <c r="E44" s="115" t="s">
        <v>611</v>
      </c>
      <c r="F44" s="170" t="s">
        <v>7</v>
      </c>
      <c r="G44" s="96"/>
      <c r="H44" s="95"/>
      <c r="I44" s="97"/>
      <c r="J44" s="97"/>
      <c r="K44" s="91"/>
      <c r="L44" s="91"/>
      <c r="M44" s="91"/>
      <c r="N44" s="91"/>
      <c r="O44" s="91"/>
      <c r="P44" s="91"/>
    </row>
    <row r="45" spans="1:16" s="18" customFormat="1" ht="21.75" customHeight="1" x14ac:dyDescent="0.25">
      <c r="A45" s="246" t="s">
        <v>63</v>
      </c>
      <c r="B45" s="170" t="s">
        <v>498</v>
      </c>
      <c r="C45" s="115" t="s">
        <v>18</v>
      </c>
      <c r="D45" s="95" t="s">
        <v>501</v>
      </c>
      <c r="E45" s="115" t="s">
        <v>611</v>
      </c>
      <c r="F45" s="170" t="s">
        <v>6</v>
      </c>
      <c r="G45" s="96" t="s">
        <v>550</v>
      </c>
      <c r="H45" s="95"/>
      <c r="I45" s="97"/>
      <c r="J45" s="97"/>
      <c r="K45" s="91"/>
      <c r="L45" s="91"/>
      <c r="M45" s="91"/>
      <c r="N45" s="91"/>
      <c r="O45" s="91"/>
      <c r="P45" s="91"/>
    </row>
    <row r="46" spans="1:16" s="18" customFormat="1" ht="21.75" customHeight="1" x14ac:dyDescent="0.25">
      <c r="A46" s="246" t="s">
        <v>63</v>
      </c>
      <c r="B46" s="170" t="s">
        <v>498</v>
      </c>
      <c r="C46" s="115" t="s">
        <v>18</v>
      </c>
      <c r="D46" s="95" t="s">
        <v>502</v>
      </c>
      <c r="E46" s="115" t="s">
        <v>610</v>
      </c>
      <c r="F46" s="170" t="s">
        <v>6</v>
      </c>
      <c r="G46" s="96"/>
      <c r="H46" s="115" t="s">
        <v>362</v>
      </c>
      <c r="I46" s="97"/>
      <c r="J46" s="97"/>
      <c r="K46" s="91"/>
      <c r="L46" s="91"/>
      <c r="M46" s="91"/>
      <c r="N46" s="91"/>
      <c r="O46" s="91"/>
      <c r="P46" s="91"/>
    </row>
    <row r="47" spans="1:16" s="18" customFormat="1" ht="21.75" customHeight="1" thickBot="1" x14ac:dyDescent="0.3">
      <c r="A47" s="435" t="s">
        <v>63</v>
      </c>
      <c r="B47" s="263" t="s">
        <v>498</v>
      </c>
      <c r="C47" s="436" t="s">
        <v>18</v>
      </c>
      <c r="D47" s="264" t="s">
        <v>503</v>
      </c>
      <c r="E47" s="436" t="s">
        <v>608</v>
      </c>
      <c r="F47" s="263" t="s">
        <v>6</v>
      </c>
      <c r="G47" s="437"/>
      <c r="H47" s="264"/>
      <c r="I47" s="440"/>
      <c r="J47" s="440"/>
      <c r="K47" s="91"/>
      <c r="L47" s="91"/>
      <c r="M47" s="91"/>
      <c r="N47" s="91"/>
      <c r="O47" s="91"/>
      <c r="P47" s="91"/>
    </row>
    <row r="48" spans="1:16" s="18" customFormat="1" ht="21.75" customHeight="1" thickBot="1" x14ac:dyDescent="0.3">
      <c r="A48" s="441" t="s">
        <v>65</v>
      </c>
      <c r="B48" s="258" t="s">
        <v>504</v>
      </c>
      <c r="C48" s="442" t="s">
        <v>18</v>
      </c>
      <c r="D48" s="260" t="s">
        <v>691</v>
      </c>
      <c r="E48" s="442" t="s">
        <v>611</v>
      </c>
      <c r="F48" s="258" t="s">
        <v>7</v>
      </c>
      <c r="G48" s="443"/>
      <c r="H48" s="442" t="s">
        <v>362</v>
      </c>
      <c r="I48" s="444"/>
      <c r="J48" s="444"/>
      <c r="K48" s="91"/>
      <c r="L48" s="91"/>
      <c r="M48" s="91"/>
      <c r="N48" s="91"/>
      <c r="O48" s="91"/>
      <c r="P48" s="91"/>
    </row>
    <row r="49" spans="1:16" s="18" customFormat="1" ht="21.75" customHeight="1" thickBot="1" x14ac:dyDescent="0.3">
      <c r="A49" s="445" t="s">
        <v>67</v>
      </c>
      <c r="B49" s="401" t="s">
        <v>542</v>
      </c>
      <c r="C49" s="446" t="s">
        <v>18</v>
      </c>
      <c r="D49" s="446" t="s">
        <v>542</v>
      </c>
      <c r="E49" s="447" t="s">
        <v>611</v>
      </c>
      <c r="F49" s="401" t="s">
        <v>6</v>
      </c>
      <c r="G49" s="448"/>
      <c r="H49" s="449"/>
      <c r="I49" s="450"/>
      <c r="J49" s="450"/>
      <c r="K49" s="91"/>
      <c r="L49" s="91"/>
      <c r="M49" s="91"/>
      <c r="N49" s="91"/>
      <c r="O49" s="91"/>
      <c r="P49" s="91"/>
    </row>
    <row r="50" spans="1:16" s="18" customFormat="1" ht="21.75" customHeight="1" thickBot="1" x14ac:dyDescent="0.3">
      <c r="A50" s="441" t="s">
        <v>69</v>
      </c>
      <c r="B50" s="258" t="s">
        <v>505</v>
      </c>
      <c r="C50" s="442" t="s">
        <v>18</v>
      </c>
      <c r="D50" s="262" t="s">
        <v>506</v>
      </c>
      <c r="E50" s="442" t="s">
        <v>611</v>
      </c>
      <c r="F50" s="258" t="s">
        <v>6</v>
      </c>
      <c r="G50" s="443"/>
      <c r="H50" s="442" t="s">
        <v>362</v>
      </c>
      <c r="I50" s="444"/>
      <c r="J50" s="444"/>
      <c r="K50" s="91"/>
      <c r="L50" s="91"/>
      <c r="M50" s="91"/>
      <c r="N50" s="91"/>
      <c r="O50" s="91"/>
      <c r="P50" s="91"/>
    </row>
    <row r="51" spans="1:16" s="18" customFormat="1" ht="21.75" customHeight="1" thickBot="1" x14ac:dyDescent="0.3">
      <c r="A51" s="451" t="s">
        <v>70</v>
      </c>
      <c r="B51" s="452" t="s">
        <v>507</v>
      </c>
      <c r="C51" s="447" t="s">
        <v>18</v>
      </c>
      <c r="D51" s="453" t="s">
        <v>508</v>
      </c>
      <c r="E51" s="447" t="s">
        <v>611</v>
      </c>
      <c r="F51" s="452" t="s">
        <v>6</v>
      </c>
      <c r="G51" s="453" t="s">
        <v>550</v>
      </c>
      <c r="H51" s="453"/>
      <c r="I51" s="454"/>
      <c r="J51" s="454"/>
      <c r="K51" s="91"/>
      <c r="L51" s="91"/>
      <c r="M51" s="91"/>
      <c r="N51" s="91"/>
      <c r="O51" s="91"/>
      <c r="P51" s="91"/>
    </row>
    <row r="52" spans="1:16" s="18" customFormat="1" ht="21.75" customHeight="1" x14ac:dyDescent="0.25">
      <c r="A52" s="245" t="s">
        <v>72</v>
      </c>
      <c r="B52" s="180" t="s">
        <v>509</v>
      </c>
      <c r="C52" s="116" t="s">
        <v>18</v>
      </c>
      <c r="D52" s="92" t="s">
        <v>510</v>
      </c>
      <c r="E52" s="116" t="s">
        <v>611</v>
      </c>
      <c r="F52" s="180" t="s">
        <v>6</v>
      </c>
      <c r="G52" s="93"/>
      <c r="H52" s="92"/>
      <c r="I52" s="94"/>
      <c r="J52" s="94"/>
      <c r="K52" s="91"/>
      <c r="L52" s="91"/>
      <c r="M52" s="91"/>
      <c r="N52" s="91"/>
      <c r="O52" s="91"/>
      <c r="P52" s="91"/>
    </row>
    <row r="53" spans="1:16" s="18" customFormat="1" ht="21.75" customHeight="1" thickBot="1" x14ac:dyDescent="0.3">
      <c r="A53" s="247" t="s">
        <v>72</v>
      </c>
      <c r="B53" s="181" t="s">
        <v>509</v>
      </c>
      <c r="C53" s="118" t="s">
        <v>18</v>
      </c>
      <c r="D53" s="98" t="s">
        <v>511</v>
      </c>
      <c r="E53" s="98" t="s">
        <v>512</v>
      </c>
      <c r="F53" s="181" t="s">
        <v>7</v>
      </c>
      <c r="G53" s="99"/>
      <c r="H53" s="98"/>
      <c r="I53" s="100"/>
      <c r="J53" s="100"/>
      <c r="K53" s="91"/>
      <c r="L53" s="91"/>
      <c r="M53" s="91"/>
      <c r="N53" s="91"/>
      <c r="O53" s="91"/>
      <c r="P53" s="91"/>
    </row>
    <row r="54" spans="1:16" s="18" customFormat="1" ht="21.75" customHeight="1" x14ac:dyDescent="0.25">
      <c r="A54" s="427" t="s">
        <v>74</v>
      </c>
      <c r="B54" s="428" t="s">
        <v>513</v>
      </c>
      <c r="C54" s="429" t="s">
        <v>18</v>
      </c>
      <c r="D54" s="430" t="s">
        <v>514</v>
      </c>
      <c r="E54" s="455" t="s">
        <v>692</v>
      </c>
      <c r="F54" s="428" t="s">
        <v>7</v>
      </c>
      <c r="G54" s="431"/>
      <c r="H54" s="429" t="s">
        <v>362</v>
      </c>
      <c r="I54" s="433" t="s">
        <v>613</v>
      </c>
      <c r="J54" s="433"/>
      <c r="K54" s="91"/>
      <c r="L54" s="91"/>
      <c r="M54" s="91"/>
      <c r="N54" s="91"/>
      <c r="O54" s="91"/>
      <c r="P54" s="91"/>
    </row>
    <row r="55" spans="1:16" s="18" customFormat="1" ht="21.75" customHeight="1" thickBot="1" x14ac:dyDescent="0.3">
      <c r="A55" s="435" t="s">
        <v>74</v>
      </c>
      <c r="B55" s="263" t="s">
        <v>513</v>
      </c>
      <c r="C55" s="436" t="s">
        <v>18</v>
      </c>
      <c r="D55" s="264" t="s">
        <v>515</v>
      </c>
      <c r="E55" s="265" t="s">
        <v>693</v>
      </c>
      <c r="F55" s="263" t="s">
        <v>6</v>
      </c>
      <c r="G55" s="437"/>
      <c r="H55" s="436" t="s">
        <v>362</v>
      </c>
      <c r="I55" s="438" t="s">
        <v>613</v>
      </c>
      <c r="J55" s="438"/>
      <c r="K55" s="91"/>
      <c r="L55" s="91"/>
      <c r="M55" s="91"/>
      <c r="N55" s="91"/>
      <c r="O55" s="91"/>
      <c r="P55" s="91"/>
    </row>
    <row r="56" spans="1:16" s="18" customFormat="1" ht="21.75" customHeight="1" thickBot="1" x14ac:dyDescent="0.3">
      <c r="A56" s="441" t="s">
        <v>78</v>
      </c>
      <c r="B56" s="258" t="s">
        <v>516</v>
      </c>
      <c r="C56" s="442" t="s">
        <v>18</v>
      </c>
      <c r="D56" s="262" t="s">
        <v>517</v>
      </c>
      <c r="E56" s="442" t="s">
        <v>611</v>
      </c>
      <c r="F56" s="259" t="s">
        <v>7</v>
      </c>
      <c r="G56" s="443"/>
      <c r="H56" s="262"/>
      <c r="I56" s="444"/>
      <c r="J56" s="444"/>
      <c r="K56" s="91"/>
      <c r="L56" s="91"/>
      <c r="M56" s="91"/>
      <c r="N56" s="91"/>
      <c r="O56" s="91"/>
      <c r="P56" s="91"/>
    </row>
    <row r="57" spans="1:16" s="18" customFormat="1" ht="21.75" customHeight="1" x14ac:dyDescent="0.25">
      <c r="A57" s="427" t="s">
        <v>80</v>
      </c>
      <c r="B57" s="428" t="s">
        <v>518</v>
      </c>
      <c r="C57" s="429" t="s">
        <v>18</v>
      </c>
      <c r="D57" s="430" t="s">
        <v>519</v>
      </c>
      <c r="E57" s="430" t="s">
        <v>609</v>
      </c>
      <c r="F57" s="428" t="s">
        <v>7</v>
      </c>
      <c r="G57" s="431"/>
      <c r="H57" s="430"/>
      <c r="I57" s="432"/>
      <c r="J57" s="432"/>
      <c r="K57" s="91"/>
      <c r="L57" s="91"/>
      <c r="M57" s="91"/>
      <c r="N57" s="91"/>
      <c r="O57" s="91"/>
      <c r="P57" s="91"/>
    </row>
    <row r="58" spans="1:16" s="18" customFormat="1" ht="21.75" customHeight="1" x14ac:dyDescent="0.25">
      <c r="A58" s="246" t="s">
        <v>80</v>
      </c>
      <c r="B58" s="170" t="s">
        <v>518</v>
      </c>
      <c r="C58" s="115" t="s">
        <v>18</v>
      </c>
      <c r="D58" s="95" t="s">
        <v>520</v>
      </c>
      <c r="E58" s="115" t="s">
        <v>611</v>
      </c>
      <c r="F58" s="256" t="s">
        <v>6</v>
      </c>
      <c r="G58" s="96"/>
      <c r="H58" s="95"/>
      <c r="I58" s="97"/>
      <c r="J58" s="97"/>
      <c r="K58" s="91"/>
      <c r="L58" s="91"/>
      <c r="M58" s="91"/>
      <c r="N58" s="91"/>
      <c r="O58" s="91"/>
      <c r="P58" s="91"/>
    </row>
    <row r="59" spans="1:16" s="18" customFormat="1" ht="21.75" customHeight="1" thickBot="1" x14ac:dyDescent="0.3">
      <c r="A59" s="435" t="s">
        <v>80</v>
      </c>
      <c r="B59" s="263" t="s">
        <v>518</v>
      </c>
      <c r="C59" s="436" t="s">
        <v>18</v>
      </c>
      <c r="D59" s="264" t="s">
        <v>520</v>
      </c>
      <c r="E59" s="436" t="s">
        <v>611</v>
      </c>
      <c r="F59" s="263" t="s">
        <v>6</v>
      </c>
      <c r="G59" s="437"/>
      <c r="H59" s="264"/>
      <c r="I59" s="440"/>
      <c r="J59" s="440"/>
      <c r="K59" s="91"/>
      <c r="L59" s="91"/>
      <c r="M59" s="91"/>
      <c r="N59" s="91"/>
      <c r="O59" s="91"/>
      <c r="P59" s="91"/>
    </row>
    <row r="60" spans="1:16" s="18" customFormat="1" ht="21.75" customHeight="1" x14ac:dyDescent="0.25">
      <c r="A60" s="245" t="s">
        <v>82</v>
      </c>
      <c r="B60" s="180" t="s">
        <v>521</v>
      </c>
      <c r="C60" s="116" t="s">
        <v>18</v>
      </c>
      <c r="D60" s="255" t="s">
        <v>696</v>
      </c>
      <c r="E60" s="116" t="s">
        <v>611</v>
      </c>
      <c r="F60" s="180" t="s">
        <v>7</v>
      </c>
      <c r="G60" s="93" t="s">
        <v>550</v>
      </c>
      <c r="H60" s="92"/>
      <c r="I60" s="94"/>
      <c r="J60" s="94"/>
      <c r="K60" s="91"/>
      <c r="L60" s="91"/>
      <c r="M60" s="91"/>
      <c r="N60" s="91"/>
      <c r="O60" s="91"/>
      <c r="P60" s="91"/>
    </row>
    <row r="61" spans="1:16" s="18" customFormat="1" ht="21.75" customHeight="1" x14ac:dyDescent="0.25">
      <c r="A61" s="246" t="s">
        <v>82</v>
      </c>
      <c r="B61" s="170" t="s">
        <v>521</v>
      </c>
      <c r="C61" s="343" t="s">
        <v>546</v>
      </c>
      <c r="D61" s="270" t="s">
        <v>694</v>
      </c>
      <c r="E61" s="270" t="s">
        <v>695</v>
      </c>
      <c r="F61" s="271" t="s">
        <v>7</v>
      </c>
      <c r="G61" s="96"/>
      <c r="H61" s="95"/>
      <c r="I61" s="97"/>
      <c r="J61" s="97"/>
      <c r="K61" s="91"/>
      <c r="L61" s="91"/>
      <c r="M61" s="91"/>
      <c r="N61" s="91"/>
      <c r="O61" s="91"/>
      <c r="P61" s="91"/>
    </row>
    <row r="62" spans="1:16" s="18" customFormat="1" ht="21.75" customHeight="1" x14ac:dyDescent="0.25">
      <c r="A62" s="246" t="s">
        <v>82</v>
      </c>
      <c r="B62" s="170" t="s">
        <v>521</v>
      </c>
      <c r="C62" s="115" t="s">
        <v>18</v>
      </c>
      <c r="D62" s="257" t="s">
        <v>697</v>
      </c>
      <c r="E62" s="115" t="s">
        <v>611</v>
      </c>
      <c r="F62" s="170" t="s">
        <v>7</v>
      </c>
      <c r="G62" s="96"/>
      <c r="H62" s="95"/>
      <c r="I62" s="97"/>
      <c r="J62" s="97"/>
      <c r="K62" s="91"/>
      <c r="L62" s="91"/>
      <c r="M62" s="91"/>
      <c r="N62" s="91"/>
      <c r="O62" s="91"/>
      <c r="P62" s="91"/>
    </row>
    <row r="63" spans="1:16" s="18" customFormat="1" ht="21.75" customHeight="1" thickBot="1" x14ac:dyDescent="0.3">
      <c r="A63" s="247" t="s">
        <v>82</v>
      </c>
      <c r="B63" s="181" t="s">
        <v>521</v>
      </c>
      <c r="C63" s="118" t="s">
        <v>18</v>
      </c>
      <c r="D63" s="98" t="s">
        <v>522</v>
      </c>
      <c r="E63" s="98" t="s">
        <v>523</v>
      </c>
      <c r="F63" s="181" t="s">
        <v>6</v>
      </c>
      <c r="G63" s="99"/>
      <c r="H63" s="118" t="s">
        <v>362</v>
      </c>
      <c r="I63" s="434" t="s">
        <v>613</v>
      </c>
      <c r="J63" s="434"/>
      <c r="K63" s="91"/>
      <c r="L63" s="91"/>
      <c r="M63" s="91"/>
      <c r="N63" s="91"/>
      <c r="O63" s="91"/>
      <c r="P63" s="91"/>
    </row>
    <row r="64" spans="1:16" s="18" customFormat="1" ht="21.75" customHeight="1" thickBot="1" x14ac:dyDescent="0.3">
      <c r="A64" s="451" t="s">
        <v>84</v>
      </c>
      <c r="B64" s="452" t="s">
        <v>524</v>
      </c>
      <c r="C64" s="447" t="s">
        <v>18</v>
      </c>
      <c r="D64" s="453" t="s">
        <v>525</v>
      </c>
      <c r="E64" s="447" t="s">
        <v>611</v>
      </c>
      <c r="F64" s="452" t="s">
        <v>7</v>
      </c>
      <c r="G64" s="456"/>
      <c r="H64" s="453"/>
      <c r="I64" s="454"/>
      <c r="J64" s="454"/>
      <c r="K64" s="91"/>
      <c r="L64" s="91"/>
      <c r="M64" s="91"/>
      <c r="N64" s="91"/>
      <c r="O64" s="91"/>
      <c r="P64" s="91"/>
    </row>
    <row r="65" spans="1:16" s="18" customFormat="1" ht="21.75" customHeight="1" x14ac:dyDescent="0.25">
      <c r="A65" s="245" t="s">
        <v>86</v>
      </c>
      <c r="B65" s="180" t="s">
        <v>488</v>
      </c>
      <c r="C65" s="116" t="s">
        <v>18</v>
      </c>
      <c r="D65" s="92" t="s">
        <v>531</v>
      </c>
      <c r="E65" s="92" t="s">
        <v>530</v>
      </c>
      <c r="F65" s="180" t="s">
        <v>7</v>
      </c>
      <c r="G65" s="93"/>
      <c r="H65" s="92"/>
      <c r="I65" s="94"/>
      <c r="J65" s="94"/>
      <c r="K65" s="91"/>
      <c r="L65" s="91"/>
      <c r="M65" s="91"/>
      <c r="N65" s="91"/>
      <c r="O65" s="91"/>
      <c r="P65" s="91"/>
    </row>
    <row r="66" spans="1:16" s="18" customFormat="1" ht="21.75" customHeight="1" x14ac:dyDescent="0.25">
      <c r="A66" s="246" t="s">
        <v>86</v>
      </c>
      <c r="B66" s="170" t="s">
        <v>488</v>
      </c>
      <c r="C66" s="115" t="s">
        <v>18</v>
      </c>
      <c r="D66" s="95" t="s">
        <v>526</v>
      </c>
      <c r="E66" s="95" t="s">
        <v>527</v>
      </c>
      <c r="F66" s="170" t="s">
        <v>6</v>
      </c>
      <c r="G66" s="96" t="s">
        <v>550</v>
      </c>
      <c r="H66" s="95"/>
      <c r="I66" s="97"/>
      <c r="J66" s="97"/>
      <c r="K66" s="91"/>
      <c r="L66" s="91"/>
      <c r="M66" s="91"/>
      <c r="N66" s="91"/>
      <c r="O66" s="91"/>
      <c r="P66" s="91"/>
    </row>
    <row r="67" spans="1:16" s="18" customFormat="1" ht="21.75" customHeight="1" x14ac:dyDescent="0.25">
      <c r="A67" s="246" t="s">
        <v>86</v>
      </c>
      <c r="B67" s="170" t="s">
        <v>488</v>
      </c>
      <c r="C67" s="115" t="s">
        <v>18</v>
      </c>
      <c r="D67" s="95" t="s">
        <v>528</v>
      </c>
      <c r="E67" s="95" t="s">
        <v>527</v>
      </c>
      <c r="F67" s="170" t="s">
        <v>6</v>
      </c>
      <c r="G67" s="96"/>
      <c r="H67" s="95"/>
      <c r="I67" s="97"/>
      <c r="J67" s="97"/>
      <c r="K67" s="91"/>
      <c r="L67" s="91"/>
      <c r="M67" s="91"/>
      <c r="N67" s="91"/>
      <c r="O67" s="91"/>
      <c r="P67" s="91"/>
    </row>
    <row r="68" spans="1:16" s="18" customFormat="1" ht="21.75" customHeight="1" x14ac:dyDescent="0.25">
      <c r="A68" s="246" t="s">
        <v>86</v>
      </c>
      <c r="B68" s="170" t="s">
        <v>488</v>
      </c>
      <c r="C68" s="115" t="s">
        <v>18</v>
      </c>
      <c r="D68" s="95" t="s">
        <v>535</v>
      </c>
      <c r="E68" s="95" t="s">
        <v>606</v>
      </c>
      <c r="F68" s="170" t="s">
        <v>7</v>
      </c>
      <c r="G68" s="96"/>
      <c r="H68" s="115" t="s">
        <v>362</v>
      </c>
      <c r="I68" s="117" t="s">
        <v>613</v>
      </c>
      <c r="J68" s="117"/>
      <c r="K68" s="91"/>
      <c r="L68" s="91"/>
      <c r="M68" s="91"/>
      <c r="N68" s="91"/>
      <c r="O68" s="91"/>
      <c r="P68" s="91"/>
    </row>
    <row r="69" spans="1:16" s="18" customFormat="1" ht="21.75" customHeight="1" x14ac:dyDescent="0.25">
      <c r="A69" s="246" t="s">
        <v>86</v>
      </c>
      <c r="B69" s="170" t="s">
        <v>488</v>
      </c>
      <c r="C69" s="115" t="s">
        <v>18</v>
      </c>
      <c r="D69" s="95" t="s">
        <v>489</v>
      </c>
      <c r="E69" s="115" t="s">
        <v>606</v>
      </c>
      <c r="F69" s="170" t="s">
        <v>6</v>
      </c>
      <c r="G69" s="96"/>
      <c r="H69" s="95"/>
      <c r="I69" s="97"/>
      <c r="J69" s="97"/>
      <c r="K69" s="91"/>
      <c r="L69" s="91"/>
      <c r="M69" s="91"/>
      <c r="N69" s="91"/>
      <c r="O69" s="91"/>
      <c r="P69" s="91"/>
    </row>
    <row r="70" spans="1:16" s="18" customFormat="1" ht="21.75" customHeight="1" x14ac:dyDescent="0.25">
      <c r="A70" s="246" t="s">
        <v>86</v>
      </c>
      <c r="B70" s="170" t="s">
        <v>488</v>
      </c>
      <c r="C70" s="115" t="s">
        <v>18</v>
      </c>
      <c r="D70" s="95" t="s">
        <v>540</v>
      </c>
      <c r="E70" s="95" t="s">
        <v>606</v>
      </c>
      <c r="F70" s="170" t="s">
        <v>6</v>
      </c>
      <c r="G70" s="96"/>
      <c r="H70" s="95"/>
      <c r="I70" s="97"/>
      <c r="J70" s="97"/>
      <c r="K70" s="91"/>
      <c r="L70" s="91"/>
      <c r="M70" s="91"/>
      <c r="N70" s="91"/>
      <c r="O70" s="91"/>
      <c r="P70" s="91"/>
    </row>
    <row r="71" spans="1:16" s="18" customFormat="1" ht="21.75" customHeight="1" x14ac:dyDescent="0.25">
      <c r="A71" s="246" t="s">
        <v>86</v>
      </c>
      <c r="B71" s="170" t="s">
        <v>488</v>
      </c>
      <c r="C71" s="115" t="s">
        <v>18</v>
      </c>
      <c r="D71" s="95" t="s">
        <v>541</v>
      </c>
      <c r="E71" s="95" t="s">
        <v>606</v>
      </c>
      <c r="F71" s="170" t="s">
        <v>7</v>
      </c>
      <c r="G71" s="96"/>
      <c r="H71" s="95"/>
      <c r="I71" s="97"/>
      <c r="J71" s="97"/>
      <c r="K71" s="91"/>
      <c r="L71" s="91"/>
      <c r="M71" s="91"/>
      <c r="N71" s="91"/>
      <c r="O71" s="91"/>
      <c r="P71" s="91"/>
    </row>
    <row r="72" spans="1:16" s="18" customFormat="1" ht="21.75" customHeight="1" x14ac:dyDescent="0.25">
      <c r="A72" s="246" t="s">
        <v>86</v>
      </c>
      <c r="B72" s="170" t="s">
        <v>488</v>
      </c>
      <c r="C72" s="115" t="s">
        <v>18</v>
      </c>
      <c r="D72" s="95" t="s">
        <v>539</v>
      </c>
      <c r="E72" s="95" t="s">
        <v>606</v>
      </c>
      <c r="F72" s="170" t="s">
        <v>6</v>
      </c>
      <c r="G72" s="96"/>
      <c r="H72" s="95"/>
      <c r="I72" s="97"/>
      <c r="J72" s="97"/>
      <c r="K72" s="91"/>
      <c r="L72" s="91"/>
      <c r="M72" s="91"/>
      <c r="N72" s="91"/>
      <c r="O72" s="91"/>
      <c r="P72" s="91"/>
    </row>
    <row r="73" spans="1:16" s="18" customFormat="1" ht="21.75" customHeight="1" x14ac:dyDescent="0.25">
      <c r="A73" s="246" t="s">
        <v>86</v>
      </c>
      <c r="B73" s="170" t="s">
        <v>488</v>
      </c>
      <c r="C73" s="115" t="s">
        <v>18</v>
      </c>
      <c r="D73" s="95" t="s">
        <v>536</v>
      </c>
      <c r="E73" s="95" t="s">
        <v>606</v>
      </c>
      <c r="F73" s="170" t="s">
        <v>7</v>
      </c>
      <c r="G73" s="96"/>
      <c r="H73" s="95"/>
      <c r="I73" s="97"/>
      <c r="J73" s="97"/>
      <c r="K73" s="91"/>
      <c r="L73" s="91"/>
      <c r="M73" s="91"/>
      <c r="N73" s="91"/>
      <c r="O73" s="91"/>
      <c r="P73" s="91"/>
    </row>
    <row r="74" spans="1:16" s="18" customFormat="1" ht="21.75" customHeight="1" x14ac:dyDescent="0.25">
      <c r="A74" s="246" t="s">
        <v>86</v>
      </c>
      <c r="B74" s="172" t="s">
        <v>488</v>
      </c>
      <c r="C74" s="115" t="s">
        <v>18</v>
      </c>
      <c r="D74" s="115" t="s">
        <v>646</v>
      </c>
      <c r="E74" s="95" t="s">
        <v>606</v>
      </c>
      <c r="F74" s="172" t="s">
        <v>7</v>
      </c>
      <c r="G74" s="96"/>
      <c r="H74" s="95"/>
      <c r="I74" s="97"/>
      <c r="J74" s="457"/>
      <c r="K74" s="91"/>
      <c r="L74" s="91"/>
      <c r="M74" s="91"/>
      <c r="N74" s="91"/>
      <c r="O74" s="91"/>
      <c r="P74" s="91"/>
    </row>
    <row r="75" spans="1:16" s="18" customFormat="1" ht="21.75" customHeight="1" x14ac:dyDescent="0.25">
      <c r="A75" s="246" t="s">
        <v>86</v>
      </c>
      <c r="B75" s="170" t="s">
        <v>488</v>
      </c>
      <c r="C75" s="115" t="s">
        <v>18</v>
      </c>
      <c r="D75" s="95" t="s">
        <v>534</v>
      </c>
      <c r="E75" s="115" t="s">
        <v>581</v>
      </c>
      <c r="F75" s="170" t="s">
        <v>6</v>
      </c>
      <c r="G75" s="96"/>
      <c r="H75" s="115" t="s">
        <v>362</v>
      </c>
      <c r="I75" s="97"/>
      <c r="J75" s="97"/>
      <c r="K75" s="91"/>
      <c r="L75" s="91"/>
      <c r="M75" s="91"/>
      <c r="N75" s="91"/>
      <c r="O75" s="91"/>
      <c r="P75" s="91"/>
    </row>
    <row r="76" spans="1:16" s="18" customFormat="1" ht="21.75" customHeight="1" x14ac:dyDescent="0.25">
      <c r="A76" s="246" t="s">
        <v>86</v>
      </c>
      <c r="B76" s="172" t="s">
        <v>488</v>
      </c>
      <c r="C76" s="115" t="s">
        <v>18</v>
      </c>
      <c r="D76" s="115" t="s">
        <v>534</v>
      </c>
      <c r="E76" s="115" t="s">
        <v>581</v>
      </c>
      <c r="F76" s="172" t="s">
        <v>6</v>
      </c>
      <c r="G76" s="96"/>
      <c r="H76" s="115" t="s">
        <v>362</v>
      </c>
      <c r="I76" s="97"/>
      <c r="J76" s="97"/>
      <c r="K76" s="91"/>
      <c r="L76" s="91"/>
      <c r="M76" s="91"/>
      <c r="N76" s="91"/>
      <c r="O76" s="91"/>
      <c r="P76" s="91"/>
    </row>
    <row r="77" spans="1:16" s="18" customFormat="1" ht="21.75" customHeight="1" x14ac:dyDescent="0.25">
      <c r="A77" s="246" t="s">
        <v>86</v>
      </c>
      <c r="B77" s="170" t="s">
        <v>488</v>
      </c>
      <c r="C77" s="115" t="s">
        <v>18</v>
      </c>
      <c r="D77" s="95" t="s">
        <v>532</v>
      </c>
      <c r="E77" s="95" t="s">
        <v>533</v>
      </c>
      <c r="F77" s="170" t="s">
        <v>7</v>
      </c>
      <c r="G77" s="96"/>
      <c r="H77" s="95"/>
      <c r="I77" s="97"/>
      <c r="J77" s="97"/>
      <c r="K77" s="91"/>
      <c r="L77" s="91"/>
      <c r="M77" s="91"/>
      <c r="N77" s="91"/>
      <c r="O77" s="91"/>
      <c r="P77" s="91"/>
    </row>
    <row r="78" spans="1:16" s="18" customFormat="1" ht="21.75" customHeight="1" x14ac:dyDescent="0.25">
      <c r="A78" s="246" t="s">
        <v>86</v>
      </c>
      <c r="B78" s="170" t="s">
        <v>488</v>
      </c>
      <c r="C78" s="115" t="s">
        <v>18</v>
      </c>
      <c r="D78" s="95" t="s">
        <v>537</v>
      </c>
      <c r="E78" s="95" t="s">
        <v>538</v>
      </c>
      <c r="F78" s="170" t="s">
        <v>7</v>
      </c>
      <c r="G78" s="96"/>
      <c r="H78" s="95"/>
      <c r="I78" s="97"/>
      <c r="J78" s="97"/>
      <c r="K78" s="91"/>
      <c r="L78" s="91"/>
      <c r="M78" s="91"/>
      <c r="N78" s="91"/>
      <c r="O78" s="91"/>
      <c r="P78" s="91"/>
    </row>
    <row r="79" spans="1:16" s="18" customFormat="1" ht="21.75" customHeight="1" thickBot="1" x14ac:dyDescent="0.3">
      <c r="A79" s="247" t="s">
        <v>86</v>
      </c>
      <c r="B79" s="181" t="s">
        <v>488</v>
      </c>
      <c r="C79" s="118" t="s">
        <v>18</v>
      </c>
      <c r="D79" s="98" t="s">
        <v>529</v>
      </c>
      <c r="E79" s="98" t="s">
        <v>530</v>
      </c>
      <c r="F79" s="181" t="s">
        <v>6</v>
      </c>
      <c r="G79" s="99"/>
      <c r="H79" s="98"/>
      <c r="I79" s="100"/>
      <c r="J79" s="100"/>
      <c r="K79" s="91"/>
      <c r="L79" s="91"/>
      <c r="M79" s="91"/>
      <c r="N79" s="91"/>
      <c r="O79" s="91"/>
      <c r="P79" s="91"/>
    </row>
    <row r="80" spans="1:16" s="18" customFormat="1" ht="21.75" customHeight="1" thickBot="1" x14ac:dyDescent="0.25">
      <c r="A80" s="86"/>
      <c r="B80" s="83"/>
      <c r="C80" s="83"/>
      <c r="D80" s="87"/>
      <c r="E80" s="88"/>
      <c r="F80" s="84"/>
      <c r="G80" s="90"/>
      <c r="H80" s="90"/>
      <c r="I80" s="90"/>
      <c r="J80" s="91"/>
      <c r="K80" s="91"/>
      <c r="L80" s="91"/>
      <c r="M80" s="91"/>
      <c r="N80" s="91"/>
      <c r="O80" s="91"/>
      <c r="P80" s="91"/>
    </row>
    <row r="81" spans="1:16" ht="21.75" customHeight="1" x14ac:dyDescent="0.2">
      <c r="A81" s="182"/>
      <c r="B81" s="182"/>
      <c r="C81" s="85"/>
      <c r="D81" s="89"/>
      <c r="E81" s="322" t="s">
        <v>11</v>
      </c>
      <c r="F81" s="267">
        <f>COUNTIFS(F6:F79,"=A")</f>
        <v>43</v>
      </c>
      <c r="G81" s="5"/>
      <c r="H81" s="5"/>
      <c r="I81" s="85"/>
      <c r="J81" s="85"/>
      <c r="K81" s="85"/>
      <c r="L81" s="85"/>
      <c r="M81" s="85"/>
      <c r="N81" s="85"/>
      <c r="O81" s="85"/>
      <c r="P81" s="85"/>
    </row>
    <row r="82" spans="1:16" ht="21.75" customHeight="1" x14ac:dyDescent="0.2">
      <c r="A82" s="182"/>
      <c r="B82" s="182"/>
      <c r="C82" s="85"/>
      <c r="D82" s="85"/>
      <c r="E82" s="323" t="s">
        <v>12</v>
      </c>
      <c r="F82" s="324">
        <f>COUNTIFS(F6:F79,"=b")</f>
        <v>31</v>
      </c>
      <c r="G82" s="5"/>
      <c r="H82" s="5"/>
      <c r="I82" s="85"/>
      <c r="J82" s="85"/>
      <c r="K82" s="85"/>
      <c r="L82" s="85"/>
      <c r="M82" s="85"/>
      <c r="N82" s="85"/>
      <c r="O82" s="85"/>
      <c r="P82" s="85"/>
    </row>
    <row r="83" spans="1:16" ht="21.75" customHeight="1" x14ac:dyDescent="0.2">
      <c r="A83" s="182"/>
      <c r="B83" s="182"/>
      <c r="C83" s="85"/>
      <c r="D83" s="85"/>
      <c r="E83" s="323" t="s">
        <v>13</v>
      </c>
      <c r="F83" s="268">
        <f>COUNTIF(F6:F79,"C")</f>
        <v>0</v>
      </c>
      <c r="G83" s="5"/>
      <c r="H83" s="5"/>
      <c r="I83" s="85"/>
      <c r="J83" s="85"/>
      <c r="K83" s="85"/>
      <c r="L83" s="85"/>
      <c r="M83" s="85"/>
      <c r="N83" s="85"/>
      <c r="O83" s="85"/>
      <c r="P83" s="85"/>
    </row>
    <row r="84" spans="1:16" ht="21.75" customHeight="1" thickBot="1" x14ac:dyDescent="0.25">
      <c r="A84" s="182"/>
      <c r="B84" s="182"/>
      <c r="C84" s="85"/>
      <c r="D84" s="85"/>
      <c r="E84" s="325" t="s">
        <v>619</v>
      </c>
      <c r="F84" s="289">
        <f>SUM(F81:F83)</f>
        <v>74</v>
      </c>
      <c r="G84" s="5"/>
      <c r="H84" s="5"/>
      <c r="I84" s="85"/>
      <c r="J84" s="85"/>
      <c r="K84" s="85"/>
      <c r="L84" s="85"/>
      <c r="M84" s="85"/>
      <c r="N84" s="85"/>
      <c r="O84" s="85"/>
      <c r="P84" s="85"/>
    </row>
    <row r="85" spans="1:16" ht="21.75" customHeight="1" x14ac:dyDescent="0.25">
      <c r="A85" s="182"/>
      <c r="B85" s="182"/>
      <c r="C85" s="85"/>
      <c r="D85" s="85"/>
      <c r="E85" s="326" t="s">
        <v>615</v>
      </c>
      <c r="F85" s="327"/>
      <c r="G85" s="292">
        <f>COUNTIF(G6:G79,"NUEVA")</f>
        <v>8</v>
      </c>
      <c r="H85" s="426">
        <f>G85/F84</f>
        <v>0.10810810810810811</v>
      </c>
      <c r="I85" s="85"/>
      <c r="J85" s="85"/>
      <c r="K85" s="85"/>
      <c r="L85" s="85"/>
      <c r="M85" s="85"/>
      <c r="N85" s="85"/>
      <c r="O85" s="85"/>
      <c r="P85" s="85"/>
    </row>
    <row r="86" spans="1:16" ht="21.75" customHeight="1" thickBot="1" x14ac:dyDescent="0.3">
      <c r="A86" s="182"/>
      <c r="B86" s="182"/>
      <c r="C86" s="85"/>
      <c r="D86" s="85"/>
      <c r="E86" s="331" t="s">
        <v>616</v>
      </c>
      <c r="F86" s="332"/>
      <c r="G86" s="293">
        <f>F84-G85</f>
        <v>66</v>
      </c>
      <c r="H86" s="5"/>
      <c r="I86" s="85"/>
      <c r="J86" s="85"/>
      <c r="K86" s="85"/>
      <c r="L86" s="85"/>
      <c r="M86" s="85"/>
      <c r="N86" s="85"/>
      <c r="O86" s="85"/>
      <c r="P86" s="85"/>
    </row>
    <row r="87" spans="1:16" ht="21.75" customHeight="1" x14ac:dyDescent="0.25">
      <c r="A87" s="182"/>
      <c r="B87" s="182"/>
      <c r="C87" s="85"/>
      <c r="D87" s="85"/>
      <c r="E87" s="326" t="s">
        <v>617</v>
      </c>
      <c r="F87" s="333"/>
      <c r="G87" s="334"/>
      <c r="H87" s="292">
        <f>COUNTIF(H6:H79,"IMPRESORA")</f>
        <v>27</v>
      </c>
      <c r="I87" s="85"/>
      <c r="J87" s="85"/>
      <c r="K87" s="85"/>
      <c r="L87" s="85"/>
      <c r="M87" s="85"/>
      <c r="N87" s="85"/>
      <c r="O87" s="85"/>
      <c r="P87" s="85"/>
    </row>
    <row r="88" spans="1:16" ht="21.75" customHeight="1" thickBot="1" x14ac:dyDescent="0.3">
      <c r="A88" s="182"/>
      <c r="B88" s="182"/>
      <c r="C88" s="85"/>
      <c r="D88" s="85"/>
      <c r="E88" s="328" t="s">
        <v>618</v>
      </c>
      <c r="F88" s="329"/>
      <c r="G88" s="330"/>
      <c r="H88" s="82">
        <f>COUNTIF(I6:I79,"SCANER")</f>
        <v>10</v>
      </c>
      <c r="I88" s="85"/>
      <c r="J88" s="85"/>
      <c r="K88" s="85"/>
      <c r="L88" s="85"/>
      <c r="M88" s="85"/>
      <c r="N88" s="85"/>
      <c r="O88" s="85"/>
    </row>
    <row r="89" spans="1:16" ht="21.75" customHeight="1" x14ac:dyDescent="0.3">
      <c r="A89" s="182"/>
      <c r="B89" s="182"/>
      <c r="C89" s="85"/>
      <c r="D89" s="121" t="s">
        <v>669</v>
      </c>
      <c r="E89" s="85"/>
      <c r="F89" s="182"/>
      <c r="G89" s="85"/>
      <c r="H89" s="85"/>
      <c r="I89" s="85"/>
      <c r="J89" s="85"/>
      <c r="K89" s="85"/>
      <c r="L89" s="85"/>
      <c r="M89" s="85"/>
      <c r="N89" s="85"/>
      <c r="O89" s="85"/>
    </row>
    <row r="90" spans="1:16" ht="16.5" thickBot="1" x14ac:dyDescent="0.3">
      <c r="A90" s="182"/>
      <c r="B90" s="182"/>
      <c r="C90" s="85"/>
      <c r="D90" s="85"/>
      <c r="E90" s="78" t="s">
        <v>670</v>
      </c>
      <c r="F90" s="174"/>
      <c r="G90" s="233"/>
      <c r="H90" s="67">
        <f>H88</f>
        <v>10</v>
      </c>
      <c r="I90" s="85"/>
      <c r="J90" s="85"/>
      <c r="K90" s="85"/>
      <c r="L90" s="85"/>
      <c r="M90" s="85"/>
      <c r="N90" s="85"/>
      <c r="O90" s="85"/>
    </row>
    <row r="91" spans="1:16" x14ac:dyDescent="0.2">
      <c r="A91" s="182"/>
      <c r="B91" s="182"/>
      <c r="C91" s="85"/>
      <c r="D91" s="85"/>
      <c r="E91" s="85"/>
      <c r="F91" s="266"/>
      <c r="G91" s="38"/>
      <c r="H91" s="38"/>
      <c r="I91" s="85"/>
      <c r="J91" s="85"/>
      <c r="K91" s="85"/>
      <c r="L91" s="85"/>
      <c r="M91" s="85"/>
      <c r="N91" s="85"/>
      <c r="O91" s="85"/>
    </row>
    <row r="92" spans="1:16" ht="13.5" thickBot="1" x14ac:dyDescent="0.25">
      <c r="A92" s="182"/>
      <c r="B92" s="182"/>
      <c r="C92" s="85"/>
      <c r="D92" s="85"/>
      <c r="E92" s="85"/>
      <c r="F92" s="266"/>
      <c r="G92" s="38"/>
      <c r="H92" s="38"/>
      <c r="I92" s="85"/>
      <c r="J92" s="85"/>
      <c r="K92" s="85"/>
      <c r="L92" s="85"/>
      <c r="M92" s="85"/>
      <c r="N92" s="85"/>
      <c r="O92" s="85"/>
    </row>
    <row r="93" spans="1:16" ht="16.5" thickBot="1" x14ac:dyDescent="0.25">
      <c r="A93" s="182"/>
      <c r="B93" s="182"/>
      <c r="C93" s="85"/>
      <c r="D93" s="85"/>
      <c r="E93" s="409" t="s">
        <v>686</v>
      </c>
      <c r="F93" s="410">
        <v>0</v>
      </c>
      <c r="G93" s="85"/>
      <c r="H93" s="85"/>
      <c r="I93" s="85"/>
      <c r="J93" s="85"/>
      <c r="K93" s="85"/>
      <c r="L93" s="85"/>
      <c r="M93" s="85"/>
      <c r="N93" s="85"/>
      <c r="O93" s="85"/>
    </row>
    <row r="94" spans="1:16" x14ac:dyDescent="0.2">
      <c r="A94" s="182"/>
      <c r="B94" s="182"/>
      <c r="C94" s="85"/>
      <c r="D94" s="85"/>
      <c r="E94" s="85"/>
      <c r="F94" s="182"/>
      <c r="G94" s="85"/>
      <c r="H94" s="85"/>
      <c r="I94" s="85"/>
      <c r="J94" s="85"/>
      <c r="K94" s="85"/>
      <c r="L94" s="85"/>
      <c r="M94" s="85"/>
      <c r="N94" s="85"/>
      <c r="O94" s="85"/>
    </row>
    <row r="95" spans="1:16" x14ac:dyDescent="0.2">
      <c r="A95" s="182"/>
      <c r="B95" s="182"/>
      <c r="C95" s="85"/>
      <c r="D95" s="85"/>
      <c r="E95" s="85"/>
      <c r="F95" s="182"/>
      <c r="G95" s="85"/>
      <c r="H95" s="85"/>
      <c r="I95" s="85"/>
      <c r="J95" s="85"/>
      <c r="K95" s="85"/>
      <c r="L95" s="85"/>
      <c r="M95" s="85"/>
      <c r="N95" s="85"/>
      <c r="O95" s="85"/>
    </row>
    <row r="96" spans="1:16" x14ac:dyDescent="0.2">
      <c r="A96" s="182"/>
      <c r="B96" s="182"/>
      <c r="C96" s="85"/>
      <c r="D96" s="85"/>
      <c r="E96" s="85"/>
      <c r="F96" s="182"/>
      <c r="G96" s="85"/>
      <c r="H96" s="85"/>
      <c r="I96" s="85"/>
      <c r="J96" s="85"/>
      <c r="K96" s="85"/>
      <c r="L96" s="85"/>
      <c r="M96" s="85"/>
      <c r="N96" s="85"/>
      <c r="O96" s="85"/>
    </row>
    <row r="97" spans="1:15" x14ac:dyDescent="0.2">
      <c r="A97" s="182"/>
      <c r="B97" s="182"/>
      <c r="C97" s="85"/>
      <c r="D97" s="85"/>
      <c r="E97" s="85"/>
      <c r="F97" s="182"/>
      <c r="G97" s="85"/>
      <c r="H97" s="85"/>
      <c r="I97" s="85"/>
      <c r="J97" s="85"/>
      <c r="K97" s="85"/>
      <c r="L97" s="85"/>
      <c r="M97" s="85"/>
      <c r="N97" s="85"/>
      <c r="O97" s="85"/>
    </row>
    <row r="98" spans="1:15" x14ac:dyDescent="0.2">
      <c r="A98" s="182"/>
      <c r="B98" s="182"/>
      <c r="C98" s="85"/>
      <c r="D98" s="85"/>
      <c r="E98" s="85"/>
      <c r="F98" s="182"/>
      <c r="G98" s="85"/>
      <c r="H98" s="85"/>
      <c r="I98" s="85"/>
      <c r="J98" s="85"/>
      <c r="K98" s="85"/>
      <c r="L98" s="85"/>
      <c r="M98" s="85"/>
      <c r="N98" s="85"/>
      <c r="O98" s="85"/>
    </row>
    <row r="99" spans="1:15" x14ac:dyDescent="0.2">
      <c r="A99" s="182"/>
      <c r="B99" s="182"/>
      <c r="C99" s="85"/>
      <c r="D99" s="85"/>
      <c r="E99" s="85"/>
      <c r="F99" s="182"/>
      <c r="G99" s="85"/>
      <c r="H99" s="85"/>
      <c r="I99" s="85"/>
      <c r="J99" s="85"/>
      <c r="K99" s="85"/>
      <c r="L99" s="85"/>
      <c r="M99" s="85"/>
      <c r="N99" s="85"/>
      <c r="O99" s="85"/>
    </row>
    <row r="100" spans="1:15" x14ac:dyDescent="0.2">
      <c r="A100" s="182"/>
      <c r="B100" s="182"/>
      <c r="C100" s="85"/>
      <c r="D100" s="85"/>
      <c r="E100" s="85"/>
      <c r="F100" s="182"/>
      <c r="G100" s="85"/>
      <c r="H100" s="85"/>
      <c r="I100" s="85"/>
      <c r="J100" s="85"/>
      <c r="K100" s="85"/>
      <c r="L100" s="85"/>
      <c r="M100" s="85"/>
      <c r="N100" s="85"/>
      <c r="O100" s="85"/>
    </row>
    <row r="101" spans="1:15" x14ac:dyDescent="0.2">
      <c r="A101" s="182"/>
      <c r="B101" s="182"/>
      <c r="C101" s="85"/>
      <c r="D101" s="85"/>
      <c r="E101" s="85"/>
      <c r="F101" s="182"/>
      <c r="G101" s="85"/>
      <c r="H101" s="85"/>
      <c r="I101" s="85"/>
      <c r="J101" s="85"/>
      <c r="K101" s="85"/>
      <c r="L101" s="85"/>
      <c r="M101" s="85"/>
      <c r="N101" s="85"/>
      <c r="O101" s="85"/>
    </row>
    <row r="102" spans="1:15" x14ac:dyDescent="0.2">
      <c r="A102" s="182"/>
      <c r="B102" s="182"/>
      <c r="C102" s="85"/>
      <c r="D102" s="85"/>
      <c r="E102" s="85"/>
      <c r="F102" s="182"/>
      <c r="G102" s="85"/>
      <c r="H102" s="85"/>
      <c r="I102" s="85"/>
      <c r="J102" s="85"/>
      <c r="K102" s="85"/>
      <c r="L102" s="85"/>
      <c r="M102" s="85"/>
      <c r="N102" s="85"/>
      <c r="O102" s="85"/>
    </row>
    <row r="103" spans="1:15" x14ac:dyDescent="0.2">
      <c r="A103" s="182"/>
      <c r="B103" s="182"/>
      <c r="C103" s="85"/>
      <c r="D103" s="85"/>
      <c r="E103" s="85"/>
      <c r="F103" s="182"/>
      <c r="G103" s="85"/>
      <c r="H103" s="85"/>
      <c r="I103" s="85"/>
      <c r="J103" s="85"/>
      <c r="K103" s="85"/>
      <c r="L103" s="85"/>
      <c r="M103" s="85"/>
      <c r="N103" s="85"/>
      <c r="O103" s="85"/>
    </row>
    <row r="104" spans="1:15" x14ac:dyDescent="0.2">
      <c r="A104" s="182"/>
      <c r="B104" s="182"/>
      <c r="C104" s="85"/>
      <c r="D104" s="85"/>
      <c r="E104" s="85"/>
      <c r="F104" s="182"/>
      <c r="G104" s="85"/>
      <c r="H104" s="85"/>
      <c r="I104" s="85"/>
      <c r="J104" s="85"/>
      <c r="K104" s="85"/>
      <c r="L104" s="85"/>
      <c r="M104" s="85"/>
      <c r="N104" s="85"/>
      <c r="O104" s="85"/>
    </row>
    <row r="105" spans="1:15" x14ac:dyDescent="0.2">
      <c r="A105" s="182"/>
      <c r="B105" s="182"/>
      <c r="C105" s="85"/>
      <c r="D105" s="85"/>
      <c r="E105" s="85"/>
      <c r="F105" s="182"/>
      <c r="G105" s="85"/>
      <c r="H105" s="85"/>
      <c r="I105" s="85"/>
      <c r="J105" s="85"/>
      <c r="K105" s="85"/>
      <c r="L105" s="85"/>
      <c r="M105" s="85"/>
      <c r="N105" s="85"/>
      <c r="O105" s="85"/>
    </row>
    <row r="106" spans="1:15" x14ac:dyDescent="0.2">
      <c r="A106" s="182"/>
      <c r="B106" s="182"/>
      <c r="C106" s="85"/>
      <c r="D106" s="85"/>
      <c r="E106" s="85"/>
      <c r="F106" s="182"/>
      <c r="G106" s="85"/>
      <c r="H106" s="85"/>
      <c r="I106" s="85"/>
      <c r="J106" s="85"/>
      <c r="K106" s="85"/>
      <c r="L106" s="85"/>
      <c r="M106" s="85"/>
      <c r="N106" s="85"/>
      <c r="O106" s="85"/>
    </row>
    <row r="107" spans="1:15" x14ac:dyDescent="0.2">
      <c r="A107" s="182"/>
      <c r="B107" s="182"/>
      <c r="C107" s="85"/>
      <c r="D107" s="85"/>
      <c r="E107" s="85"/>
      <c r="F107" s="182"/>
      <c r="G107" s="85"/>
      <c r="H107" s="85"/>
      <c r="I107" s="85"/>
      <c r="J107" s="85"/>
      <c r="K107" s="85"/>
      <c r="L107" s="85"/>
      <c r="M107" s="85"/>
      <c r="N107" s="85"/>
      <c r="O107" s="85"/>
    </row>
    <row r="108" spans="1:15" x14ac:dyDescent="0.2">
      <c r="A108" s="182"/>
      <c r="B108" s="182"/>
      <c r="C108" s="85"/>
      <c r="D108" s="85"/>
      <c r="E108" s="85"/>
      <c r="F108" s="182"/>
      <c r="G108" s="85"/>
      <c r="H108" s="85"/>
      <c r="I108" s="85"/>
      <c r="J108" s="85"/>
      <c r="K108" s="85"/>
      <c r="L108" s="85"/>
      <c r="M108" s="85"/>
      <c r="N108" s="85"/>
      <c r="O108" s="85"/>
    </row>
    <row r="109" spans="1:15" x14ac:dyDescent="0.2">
      <c r="A109" s="182"/>
      <c r="B109" s="182"/>
      <c r="C109" s="85"/>
      <c r="D109" s="85"/>
      <c r="E109" s="85"/>
      <c r="F109" s="182"/>
      <c r="G109" s="85"/>
      <c r="H109" s="85"/>
      <c r="I109" s="85"/>
      <c r="J109" s="85"/>
      <c r="K109" s="85"/>
      <c r="L109" s="85"/>
      <c r="M109" s="85"/>
      <c r="N109" s="85"/>
      <c r="O109" s="85"/>
    </row>
    <row r="110" spans="1:15" x14ac:dyDescent="0.2">
      <c r="A110" s="182"/>
      <c r="B110" s="182"/>
      <c r="C110" s="85"/>
      <c r="D110" s="85"/>
      <c r="E110" s="85"/>
      <c r="F110" s="182"/>
      <c r="G110" s="85"/>
      <c r="H110" s="85"/>
      <c r="I110" s="85"/>
      <c r="J110" s="85"/>
      <c r="K110" s="85"/>
      <c r="L110" s="85"/>
      <c r="M110" s="85"/>
      <c r="N110" s="85"/>
      <c r="O110" s="85"/>
    </row>
    <row r="111" spans="1:15" x14ac:dyDescent="0.2">
      <c r="A111" s="182"/>
      <c r="B111" s="182"/>
      <c r="C111" s="85"/>
      <c r="D111" s="85"/>
      <c r="E111" s="85"/>
      <c r="F111" s="182"/>
      <c r="G111" s="85"/>
      <c r="H111" s="85"/>
      <c r="I111" s="85"/>
      <c r="J111" s="85"/>
      <c r="K111" s="85"/>
      <c r="L111" s="85"/>
      <c r="M111" s="85"/>
      <c r="N111" s="85"/>
      <c r="O111" s="85"/>
    </row>
    <row r="112" spans="1:15" x14ac:dyDescent="0.2">
      <c r="A112" s="182"/>
      <c r="B112" s="182"/>
      <c r="C112" s="85"/>
      <c r="D112" s="85"/>
      <c r="E112" s="85"/>
      <c r="F112" s="182"/>
      <c r="G112" s="85"/>
      <c r="H112" s="85"/>
      <c r="I112" s="85"/>
      <c r="J112" s="85"/>
      <c r="K112" s="85"/>
      <c r="L112" s="85"/>
      <c r="M112" s="85"/>
      <c r="N112" s="85"/>
      <c r="O112" s="85"/>
    </row>
    <row r="113" spans="1:15" x14ac:dyDescent="0.2">
      <c r="A113" s="182"/>
      <c r="B113" s="182"/>
      <c r="C113" s="85"/>
      <c r="D113" s="85"/>
      <c r="E113" s="85"/>
      <c r="F113" s="182"/>
      <c r="G113" s="85"/>
      <c r="H113" s="85"/>
      <c r="I113" s="85"/>
      <c r="J113" s="85"/>
      <c r="K113" s="85"/>
      <c r="L113" s="85"/>
      <c r="M113" s="85"/>
      <c r="N113" s="85"/>
      <c r="O113" s="85"/>
    </row>
    <row r="114" spans="1:15" x14ac:dyDescent="0.2">
      <c r="A114" s="182"/>
      <c r="B114" s="182"/>
      <c r="C114" s="85"/>
      <c r="D114" s="85"/>
      <c r="E114" s="85"/>
      <c r="F114" s="182"/>
      <c r="G114" s="85"/>
      <c r="H114" s="85"/>
      <c r="I114" s="85"/>
      <c r="J114" s="85"/>
      <c r="K114" s="85"/>
      <c r="L114" s="85"/>
      <c r="M114" s="85"/>
      <c r="N114" s="85"/>
      <c r="O114" s="85"/>
    </row>
    <row r="115" spans="1:15" x14ac:dyDescent="0.2">
      <c r="A115" s="182"/>
      <c r="B115" s="182"/>
      <c r="C115" s="85"/>
      <c r="D115" s="85"/>
      <c r="E115" s="85"/>
      <c r="F115" s="182"/>
      <c r="G115" s="85"/>
      <c r="H115" s="85"/>
      <c r="I115" s="85"/>
      <c r="J115" s="85"/>
      <c r="K115" s="85"/>
      <c r="L115" s="85"/>
      <c r="M115" s="85"/>
      <c r="N115" s="85"/>
      <c r="O115" s="85"/>
    </row>
    <row r="116" spans="1:15" x14ac:dyDescent="0.2">
      <c r="A116" s="182"/>
      <c r="B116" s="182"/>
      <c r="C116" s="85"/>
      <c r="D116" s="85"/>
      <c r="E116" s="85"/>
      <c r="F116" s="182"/>
      <c r="G116" s="85"/>
      <c r="H116" s="85"/>
      <c r="I116" s="85"/>
      <c r="J116" s="85"/>
      <c r="K116" s="85"/>
      <c r="L116" s="85"/>
      <c r="M116" s="85"/>
      <c r="N116" s="85"/>
      <c r="O116" s="85"/>
    </row>
    <row r="117" spans="1:15" x14ac:dyDescent="0.2">
      <c r="A117" s="182"/>
      <c r="B117" s="182"/>
      <c r="C117" s="85"/>
      <c r="D117" s="85"/>
      <c r="E117" s="85"/>
      <c r="F117" s="182"/>
      <c r="G117" s="85"/>
      <c r="H117" s="85"/>
      <c r="I117" s="85"/>
      <c r="J117" s="85"/>
      <c r="K117" s="85"/>
      <c r="L117" s="85"/>
      <c r="M117" s="85"/>
      <c r="N117" s="85"/>
      <c r="O117" s="85"/>
    </row>
    <row r="118" spans="1:15" x14ac:dyDescent="0.2">
      <c r="A118" s="182"/>
      <c r="B118" s="182"/>
      <c r="C118" s="85"/>
      <c r="D118" s="85"/>
      <c r="E118" s="85"/>
      <c r="F118" s="182"/>
      <c r="G118" s="85"/>
      <c r="H118" s="85"/>
      <c r="I118" s="85"/>
      <c r="J118" s="85"/>
      <c r="K118" s="85"/>
      <c r="L118" s="85"/>
      <c r="M118" s="85"/>
      <c r="N118" s="85"/>
      <c r="O118" s="85"/>
    </row>
    <row r="119" spans="1:15" x14ac:dyDescent="0.2">
      <c r="A119" s="182"/>
      <c r="B119" s="182"/>
      <c r="C119" s="85"/>
      <c r="D119" s="85"/>
      <c r="E119" s="85"/>
      <c r="F119" s="182"/>
      <c r="G119" s="85"/>
      <c r="H119" s="85"/>
      <c r="I119" s="85"/>
      <c r="J119" s="85"/>
      <c r="K119" s="85"/>
      <c r="L119" s="85"/>
      <c r="M119" s="85"/>
      <c r="N119" s="85"/>
      <c r="O119" s="85"/>
    </row>
    <row r="120" spans="1:15" x14ac:dyDescent="0.2">
      <c r="A120" s="182"/>
      <c r="B120" s="182"/>
      <c r="C120" s="85"/>
      <c r="D120" s="85"/>
      <c r="E120" s="85"/>
      <c r="F120" s="182"/>
      <c r="G120" s="85"/>
      <c r="H120" s="85"/>
      <c r="I120" s="85"/>
      <c r="J120" s="85"/>
      <c r="K120" s="85"/>
      <c r="L120" s="85"/>
      <c r="M120" s="85"/>
      <c r="N120" s="85"/>
      <c r="O120" s="85"/>
    </row>
    <row r="121" spans="1:15" x14ac:dyDescent="0.2">
      <c r="A121" s="182"/>
      <c r="B121" s="182"/>
      <c r="C121" s="85"/>
      <c r="D121" s="85"/>
      <c r="E121" s="85"/>
      <c r="F121" s="182"/>
      <c r="G121" s="85"/>
      <c r="H121" s="85"/>
      <c r="I121" s="85"/>
      <c r="J121" s="85"/>
      <c r="K121" s="85"/>
      <c r="L121" s="85"/>
      <c r="M121" s="85"/>
      <c r="N121" s="85"/>
      <c r="O121" s="85"/>
    </row>
    <row r="122" spans="1:15" x14ac:dyDescent="0.2">
      <c r="A122" s="182"/>
      <c r="B122" s="182"/>
      <c r="C122" s="85"/>
      <c r="D122" s="85"/>
      <c r="E122" s="85"/>
      <c r="F122" s="182"/>
      <c r="G122" s="85"/>
      <c r="H122" s="85"/>
      <c r="I122" s="85"/>
      <c r="J122" s="85"/>
      <c r="K122" s="85"/>
      <c r="L122" s="85"/>
      <c r="M122" s="85"/>
      <c r="N122" s="85"/>
      <c r="O122" s="85"/>
    </row>
    <row r="123" spans="1:15" x14ac:dyDescent="0.2">
      <c r="A123" s="182"/>
      <c r="B123" s="182"/>
      <c r="C123" s="85"/>
      <c r="D123" s="85"/>
      <c r="E123" s="85"/>
      <c r="F123" s="182"/>
      <c r="G123" s="85"/>
      <c r="H123" s="85"/>
      <c r="I123" s="85"/>
      <c r="J123" s="85"/>
      <c r="K123" s="85"/>
      <c r="L123" s="85"/>
      <c r="M123" s="85"/>
      <c r="N123" s="85"/>
      <c r="O123" s="85"/>
    </row>
    <row r="124" spans="1:15" x14ac:dyDescent="0.2">
      <c r="A124" s="182"/>
      <c r="B124" s="182"/>
      <c r="C124" s="85"/>
      <c r="D124" s="85"/>
      <c r="E124" s="85"/>
      <c r="F124" s="182"/>
      <c r="G124" s="85"/>
      <c r="H124" s="85"/>
      <c r="I124" s="85"/>
      <c r="J124" s="85"/>
      <c r="K124" s="85"/>
      <c r="L124" s="85"/>
      <c r="M124" s="85"/>
      <c r="N124" s="85"/>
      <c r="O124" s="85"/>
    </row>
    <row r="125" spans="1:15" x14ac:dyDescent="0.2">
      <c r="A125" s="182"/>
      <c r="B125" s="182"/>
      <c r="C125" s="85"/>
      <c r="D125" s="85"/>
      <c r="E125" s="85"/>
      <c r="F125" s="182"/>
      <c r="G125" s="85"/>
      <c r="H125" s="85"/>
      <c r="I125" s="85"/>
      <c r="J125" s="85"/>
      <c r="K125" s="85"/>
      <c r="L125" s="85"/>
      <c r="M125" s="85"/>
      <c r="N125" s="85"/>
      <c r="O125" s="85"/>
    </row>
    <row r="126" spans="1:15" x14ac:dyDescent="0.2">
      <c r="A126" s="182"/>
      <c r="B126" s="182"/>
      <c r="C126" s="85"/>
      <c r="D126" s="85"/>
      <c r="E126" s="85"/>
      <c r="F126" s="182"/>
      <c r="G126" s="85"/>
      <c r="H126" s="85"/>
      <c r="I126" s="85"/>
      <c r="J126" s="85"/>
      <c r="K126" s="85"/>
      <c r="L126" s="85"/>
      <c r="M126" s="85"/>
      <c r="N126" s="85"/>
      <c r="O126" s="85"/>
    </row>
    <row r="127" spans="1:15" x14ac:dyDescent="0.2">
      <c r="A127" s="182"/>
      <c r="B127" s="182"/>
      <c r="C127" s="85"/>
      <c r="D127" s="85"/>
      <c r="E127" s="85"/>
      <c r="F127" s="182"/>
      <c r="G127" s="85"/>
      <c r="H127" s="85"/>
      <c r="I127" s="85"/>
      <c r="J127" s="85"/>
      <c r="K127" s="85"/>
      <c r="L127" s="85"/>
      <c r="M127" s="85"/>
      <c r="N127" s="85"/>
      <c r="O127" s="85"/>
    </row>
    <row r="128" spans="1:15" x14ac:dyDescent="0.2">
      <c r="A128" s="182"/>
      <c r="B128" s="182"/>
      <c r="C128" s="85"/>
      <c r="D128" s="85"/>
      <c r="E128" s="85"/>
      <c r="F128" s="182"/>
      <c r="G128" s="85"/>
      <c r="H128" s="85"/>
      <c r="I128" s="85"/>
      <c r="J128" s="85"/>
      <c r="K128" s="85"/>
      <c r="L128" s="85"/>
      <c r="M128" s="85"/>
      <c r="N128" s="85"/>
      <c r="O128" s="85"/>
    </row>
    <row r="129" spans="1:15" x14ac:dyDescent="0.2">
      <c r="A129" s="182"/>
      <c r="B129" s="182"/>
      <c r="C129" s="85"/>
      <c r="D129" s="85"/>
      <c r="E129" s="85"/>
      <c r="F129" s="182"/>
      <c r="G129" s="85"/>
      <c r="H129" s="85"/>
      <c r="I129" s="85"/>
      <c r="J129" s="85"/>
      <c r="K129" s="85"/>
      <c r="L129" s="85"/>
      <c r="M129" s="85"/>
      <c r="N129" s="85"/>
      <c r="O129" s="85"/>
    </row>
    <row r="130" spans="1:15" x14ac:dyDescent="0.2">
      <c r="A130" s="182"/>
      <c r="B130" s="182"/>
      <c r="C130" s="85"/>
      <c r="D130" s="85"/>
      <c r="E130" s="85"/>
      <c r="F130" s="182"/>
      <c r="G130" s="85"/>
      <c r="H130" s="85"/>
      <c r="I130" s="85"/>
      <c r="J130" s="85"/>
      <c r="K130" s="85"/>
      <c r="L130" s="85"/>
      <c r="M130" s="85"/>
      <c r="N130" s="85"/>
      <c r="O130" s="85"/>
    </row>
    <row r="131" spans="1:15" x14ac:dyDescent="0.2">
      <c r="A131" s="182"/>
      <c r="B131" s="182"/>
      <c r="C131" s="85"/>
      <c r="D131" s="85"/>
      <c r="E131" s="85"/>
      <c r="F131" s="182"/>
      <c r="G131" s="85"/>
      <c r="H131" s="85"/>
      <c r="I131" s="85"/>
      <c r="J131" s="85"/>
      <c r="K131" s="85"/>
      <c r="L131" s="85"/>
      <c r="M131" s="85"/>
      <c r="N131" s="85"/>
      <c r="O131" s="85"/>
    </row>
    <row r="132" spans="1:15" x14ac:dyDescent="0.2">
      <c r="A132" s="182"/>
      <c r="B132" s="182"/>
      <c r="C132" s="85"/>
      <c r="D132" s="85"/>
      <c r="E132" s="85"/>
      <c r="F132" s="182"/>
      <c r="G132" s="85"/>
      <c r="H132" s="85"/>
      <c r="I132" s="85"/>
      <c r="J132" s="85"/>
      <c r="K132" s="85"/>
      <c r="L132" s="85"/>
      <c r="M132" s="85"/>
      <c r="N132" s="85"/>
      <c r="O132" s="85"/>
    </row>
    <row r="133" spans="1:15" x14ac:dyDescent="0.2">
      <c r="A133" s="182"/>
      <c r="B133" s="182"/>
      <c r="C133" s="85"/>
      <c r="D133" s="85"/>
      <c r="E133" s="85"/>
      <c r="F133" s="182"/>
      <c r="G133" s="85"/>
      <c r="H133" s="85"/>
      <c r="I133" s="85"/>
      <c r="J133" s="85"/>
      <c r="K133" s="85"/>
      <c r="L133" s="85"/>
      <c r="M133" s="85"/>
      <c r="N133" s="85"/>
      <c r="O133" s="85"/>
    </row>
    <row r="134" spans="1:15" x14ac:dyDescent="0.2">
      <c r="A134" s="182"/>
      <c r="B134" s="182"/>
      <c r="C134" s="85"/>
      <c r="D134" s="85"/>
      <c r="E134" s="85"/>
      <c r="F134" s="182"/>
      <c r="G134" s="85"/>
      <c r="H134" s="85"/>
      <c r="I134" s="85"/>
      <c r="J134" s="85"/>
      <c r="K134" s="85"/>
      <c r="L134" s="85"/>
      <c r="M134" s="85"/>
      <c r="N134" s="85"/>
      <c r="O134" s="85"/>
    </row>
    <row r="135" spans="1:15" x14ac:dyDescent="0.2">
      <c r="A135" s="182"/>
      <c r="B135" s="182"/>
      <c r="C135" s="85"/>
      <c r="D135" s="85"/>
      <c r="E135" s="85"/>
      <c r="F135" s="182"/>
      <c r="G135" s="85"/>
      <c r="H135" s="85"/>
      <c r="I135" s="85"/>
      <c r="J135" s="85"/>
      <c r="K135" s="85"/>
      <c r="L135" s="85"/>
      <c r="M135" s="85"/>
      <c r="N135" s="85"/>
      <c r="O135" s="85"/>
    </row>
    <row r="136" spans="1:15" x14ac:dyDescent="0.2">
      <c r="A136" s="182"/>
      <c r="B136" s="182"/>
      <c r="C136" s="85"/>
      <c r="D136" s="85"/>
      <c r="E136" s="85"/>
      <c r="F136" s="182"/>
      <c r="G136" s="85"/>
      <c r="H136" s="85"/>
      <c r="I136" s="85"/>
      <c r="J136" s="85"/>
      <c r="K136" s="85"/>
      <c r="L136" s="85"/>
      <c r="M136" s="85"/>
      <c r="N136" s="85"/>
      <c r="O136" s="85"/>
    </row>
    <row r="137" spans="1:15" x14ac:dyDescent="0.2">
      <c r="A137" s="182"/>
      <c r="B137" s="182"/>
      <c r="C137" s="85"/>
      <c r="D137" s="85"/>
      <c r="E137" s="85"/>
      <c r="F137" s="182"/>
      <c r="G137" s="85"/>
      <c r="H137" s="85"/>
      <c r="I137" s="85"/>
      <c r="J137" s="85"/>
      <c r="K137" s="85"/>
      <c r="L137" s="85"/>
      <c r="M137" s="85"/>
      <c r="N137" s="85"/>
      <c r="O137" s="85"/>
    </row>
    <row r="138" spans="1:15" x14ac:dyDescent="0.2">
      <c r="A138" s="182"/>
      <c r="B138" s="182"/>
      <c r="C138" s="85"/>
      <c r="D138" s="85"/>
      <c r="E138" s="85"/>
      <c r="F138" s="182"/>
      <c r="G138" s="85"/>
      <c r="H138" s="85"/>
      <c r="I138" s="85"/>
      <c r="J138" s="85"/>
      <c r="K138" s="85"/>
      <c r="L138" s="85"/>
      <c r="M138" s="85"/>
      <c r="N138" s="85"/>
      <c r="O138" s="85"/>
    </row>
    <row r="139" spans="1:15" x14ac:dyDescent="0.2">
      <c r="A139" s="182"/>
      <c r="B139" s="182"/>
      <c r="C139" s="85"/>
      <c r="D139" s="85"/>
      <c r="E139" s="85"/>
      <c r="F139" s="182"/>
      <c r="G139" s="85"/>
      <c r="H139" s="85"/>
      <c r="I139" s="85"/>
      <c r="J139" s="85"/>
      <c r="K139" s="85"/>
      <c r="L139" s="85"/>
      <c r="M139" s="85"/>
      <c r="N139" s="85"/>
      <c r="O139" s="85"/>
    </row>
    <row r="140" spans="1:15" x14ac:dyDescent="0.2">
      <c r="A140" s="182"/>
      <c r="B140" s="182"/>
      <c r="C140" s="85"/>
      <c r="D140" s="85"/>
      <c r="E140" s="85"/>
      <c r="F140" s="182"/>
      <c r="G140" s="85"/>
      <c r="H140" s="85"/>
      <c r="I140" s="85"/>
      <c r="J140" s="85"/>
      <c r="K140" s="85"/>
      <c r="L140" s="85"/>
      <c r="M140" s="85"/>
      <c r="N140" s="85"/>
      <c r="O140" s="85"/>
    </row>
    <row r="141" spans="1:15" x14ac:dyDescent="0.2">
      <c r="A141" s="182"/>
      <c r="B141" s="182"/>
      <c r="C141" s="85"/>
      <c r="D141" s="85"/>
      <c r="E141" s="85"/>
      <c r="F141" s="182"/>
      <c r="G141" s="85"/>
      <c r="H141" s="85"/>
      <c r="I141" s="85"/>
      <c r="J141" s="85"/>
      <c r="K141" s="85"/>
      <c r="L141" s="85"/>
      <c r="M141" s="85"/>
      <c r="N141" s="85"/>
      <c r="O141" s="85"/>
    </row>
    <row r="142" spans="1:15" x14ac:dyDescent="0.2">
      <c r="A142" s="182"/>
      <c r="B142" s="182"/>
      <c r="C142" s="85"/>
      <c r="D142" s="85"/>
      <c r="E142" s="85"/>
      <c r="F142" s="182"/>
      <c r="G142" s="85"/>
      <c r="H142" s="85"/>
      <c r="I142" s="85"/>
      <c r="J142" s="85"/>
      <c r="K142" s="85"/>
      <c r="L142" s="85"/>
      <c r="M142" s="85"/>
      <c r="N142" s="85"/>
      <c r="O142" s="85"/>
    </row>
    <row r="143" spans="1:15" x14ac:dyDescent="0.2">
      <c r="A143" s="182"/>
      <c r="B143" s="182"/>
      <c r="C143" s="85"/>
      <c r="D143" s="85"/>
      <c r="E143" s="85"/>
      <c r="F143" s="182"/>
      <c r="G143" s="85"/>
      <c r="H143" s="85"/>
      <c r="I143" s="85"/>
      <c r="J143" s="85"/>
      <c r="K143" s="85"/>
      <c r="L143" s="85"/>
      <c r="M143" s="85"/>
      <c r="N143" s="85"/>
      <c r="O143" s="85"/>
    </row>
    <row r="144" spans="1:15" x14ac:dyDescent="0.2">
      <c r="A144" s="182"/>
      <c r="B144" s="182"/>
      <c r="C144" s="85"/>
      <c r="D144" s="85"/>
      <c r="E144" s="85"/>
      <c r="F144" s="182"/>
      <c r="G144" s="85"/>
      <c r="H144" s="85"/>
      <c r="I144" s="85"/>
      <c r="J144" s="85"/>
      <c r="K144" s="85"/>
      <c r="L144" s="85"/>
      <c r="M144" s="85"/>
      <c r="N144" s="85"/>
      <c r="O144" s="85"/>
    </row>
    <row r="145" spans="1:15" x14ac:dyDescent="0.2">
      <c r="A145" s="182"/>
      <c r="B145" s="182"/>
      <c r="C145" s="85"/>
      <c r="D145" s="85"/>
      <c r="E145" s="85"/>
      <c r="F145" s="182"/>
      <c r="G145" s="85"/>
      <c r="H145" s="85"/>
      <c r="I145" s="85"/>
      <c r="J145" s="85"/>
      <c r="K145" s="85"/>
      <c r="L145" s="85"/>
      <c r="M145" s="85"/>
      <c r="N145" s="85"/>
      <c r="O145" s="85"/>
    </row>
    <row r="146" spans="1:15" x14ac:dyDescent="0.2">
      <c r="A146" s="182"/>
      <c r="B146" s="182"/>
      <c r="C146" s="85"/>
      <c r="D146" s="85"/>
      <c r="E146" s="85"/>
      <c r="F146" s="182"/>
      <c r="G146" s="85"/>
      <c r="H146" s="85"/>
      <c r="I146" s="85"/>
      <c r="J146" s="85"/>
      <c r="K146" s="85"/>
      <c r="L146" s="85"/>
      <c r="M146" s="85"/>
      <c r="N146" s="85"/>
      <c r="O146" s="85"/>
    </row>
    <row r="147" spans="1:15" x14ac:dyDescent="0.2">
      <c r="A147" s="182"/>
      <c r="B147" s="182"/>
      <c r="C147" s="85"/>
      <c r="D147" s="85"/>
      <c r="E147" s="85"/>
      <c r="F147" s="182"/>
      <c r="G147" s="85"/>
      <c r="H147" s="85"/>
      <c r="I147" s="85"/>
      <c r="J147" s="85"/>
      <c r="K147" s="85"/>
      <c r="L147" s="85"/>
      <c r="M147" s="85"/>
      <c r="N147" s="85"/>
      <c r="O147" s="85"/>
    </row>
    <row r="148" spans="1:15" x14ac:dyDescent="0.2">
      <c r="A148" s="182"/>
      <c r="B148" s="182"/>
      <c r="C148" s="85"/>
      <c r="D148" s="85"/>
      <c r="E148" s="85"/>
      <c r="F148" s="182"/>
      <c r="G148" s="85"/>
      <c r="H148" s="85"/>
      <c r="I148" s="85"/>
      <c r="J148" s="85"/>
      <c r="K148" s="85"/>
      <c r="L148" s="85"/>
      <c r="M148" s="85"/>
      <c r="N148" s="85"/>
      <c r="O148" s="85"/>
    </row>
    <row r="149" spans="1:15" x14ac:dyDescent="0.2">
      <c r="A149" s="182"/>
      <c r="B149" s="182"/>
      <c r="C149" s="85"/>
      <c r="D149" s="85"/>
      <c r="E149" s="85"/>
      <c r="F149" s="182"/>
      <c r="G149" s="85"/>
      <c r="H149" s="85"/>
      <c r="I149" s="85"/>
      <c r="J149" s="85"/>
      <c r="K149" s="85"/>
      <c r="L149" s="85"/>
      <c r="M149" s="85"/>
      <c r="N149" s="85"/>
      <c r="O149" s="85"/>
    </row>
    <row r="150" spans="1:15" x14ac:dyDescent="0.2">
      <c r="A150" s="182"/>
      <c r="B150" s="182"/>
      <c r="C150" s="85"/>
      <c r="D150" s="85"/>
      <c r="E150" s="85"/>
      <c r="F150" s="182"/>
      <c r="G150" s="85"/>
      <c r="H150" s="85"/>
      <c r="I150" s="85"/>
      <c r="J150" s="85"/>
      <c r="K150" s="85"/>
      <c r="L150" s="85"/>
      <c r="M150" s="85"/>
      <c r="N150" s="85"/>
      <c r="O150" s="85"/>
    </row>
    <row r="151" spans="1:15" x14ac:dyDescent="0.2">
      <c r="A151" s="182"/>
      <c r="B151" s="182"/>
      <c r="C151" s="85"/>
      <c r="D151" s="85"/>
      <c r="E151" s="85"/>
      <c r="F151" s="182"/>
      <c r="G151" s="85"/>
      <c r="H151" s="85"/>
      <c r="I151" s="85"/>
      <c r="J151" s="85"/>
      <c r="K151" s="85"/>
      <c r="L151" s="85"/>
      <c r="M151" s="85"/>
      <c r="N151" s="85"/>
      <c r="O151" s="85"/>
    </row>
    <row r="152" spans="1:15" x14ac:dyDescent="0.2">
      <c r="A152" s="182"/>
      <c r="B152" s="182"/>
      <c r="C152" s="85"/>
      <c r="D152" s="85"/>
      <c r="E152" s="85"/>
      <c r="F152" s="182"/>
      <c r="G152" s="85"/>
      <c r="H152" s="85"/>
      <c r="I152" s="85"/>
      <c r="J152" s="85"/>
      <c r="K152" s="85"/>
      <c r="L152" s="85"/>
      <c r="M152" s="85"/>
      <c r="N152" s="85"/>
      <c r="O152" s="85"/>
    </row>
    <row r="153" spans="1:15" x14ac:dyDescent="0.2">
      <c r="A153" s="182"/>
      <c r="B153" s="182"/>
      <c r="C153" s="85"/>
      <c r="D153" s="85"/>
      <c r="E153" s="85"/>
      <c r="F153" s="182"/>
      <c r="G153" s="85"/>
      <c r="H153" s="85"/>
      <c r="I153" s="85"/>
      <c r="J153" s="85"/>
      <c r="K153" s="85"/>
      <c r="L153" s="85"/>
      <c r="M153" s="85"/>
      <c r="N153" s="85"/>
      <c r="O153" s="85"/>
    </row>
    <row r="154" spans="1:15" x14ac:dyDescent="0.2">
      <c r="A154" s="182"/>
      <c r="B154" s="182"/>
      <c r="C154" s="85"/>
      <c r="D154" s="85"/>
      <c r="E154" s="85"/>
      <c r="F154" s="182"/>
      <c r="G154" s="85"/>
      <c r="H154" s="85"/>
      <c r="I154" s="85"/>
      <c r="J154" s="85"/>
      <c r="K154" s="85"/>
      <c r="L154" s="85"/>
      <c r="M154" s="85"/>
      <c r="N154" s="85"/>
      <c r="O154" s="85"/>
    </row>
    <row r="155" spans="1:15" x14ac:dyDescent="0.2">
      <c r="A155" s="182"/>
      <c r="B155" s="182"/>
      <c r="C155" s="85"/>
      <c r="D155" s="85"/>
      <c r="E155" s="85"/>
      <c r="F155" s="182"/>
      <c r="G155" s="85"/>
      <c r="H155" s="85"/>
      <c r="I155" s="85"/>
      <c r="J155" s="85"/>
      <c r="K155" s="85"/>
      <c r="L155" s="85"/>
      <c r="M155" s="85"/>
      <c r="N155" s="85"/>
      <c r="O155" s="85"/>
    </row>
    <row r="156" spans="1:15" x14ac:dyDescent="0.2">
      <c r="A156" s="182"/>
      <c r="B156" s="182"/>
      <c r="C156" s="85"/>
      <c r="D156" s="85"/>
      <c r="E156" s="85"/>
      <c r="F156" s="182"/>
      <c r="G156" s="85"/>
      <c r="H156" s="85"/>
      <c r="I156" s="85"/>
      <c r="J156" s="85"/>
      <c r="K156" s="85"/>
      <c r="L156" s="85"/>
      <c r="M156" s="85"/>
      <c r="N156" s="85"/>
      <c r="O156" s="85"/>
    </row>
    <row r="157" spans="1:15" x14ac:dyDescent="0.2">
      <c r="A157" s="182"/>
      <c r="B157" s="182"/>
      <c r="C157" s="85"/>
      <c r="D157" s="85"/>
      <c r="E157" s="85"/>
      <c r="F157" s="182"/>
      <c r="G157" s="85"/>
      <c r="H157" s="85"/>
      <c r="I157" s="85"/>
      <c r="J157" s="85"/>
      <c r="K157" s="85"/>
      <c r="L157" s="85"/>
      <c r="M157" s="85"/>
      <c r="N157" s="85"/>
      <c r="O157" s="85"/>
    </row>
    <row r="158" spans="1:15" x14ac:dyDescent="0.2">
      <c r="A158" s="182"/>
      <c r="B158" s="182"/>
      <c r="C158" s="85"/>
      <c r="D158" s="85"/>
      <c r="E158" s="85"/>
      <c r="F158" s="182"/>
      <c r="G158" s="85"/>
      <c r="H158" s="85"/>
      <c r="I158" s="85"/>
      <c r="J158" s="85"/>
      <c r="K158" s="85"/>
      <c r="L158" s="85"/>
      <c r="M158" s="85"/>
      <c r="N158" s="85"/>
      <c r="O158" s="85"/>
    </row>
    <row r="159" spans="1:15" x14ac:dyDescent="0.2">
      <c r="A159" s="182"/>
      <c r="B159" s="182"/>
      <c r="C159" s="85"/>
      <c r="D159" s="85"/>
      <c r="E159" s="85"/>
      <c r="F159" s="182"/>
      <c r="G159" s="85"/>
      <c r="H159" s="85"/>
      <c r="I159" s="85"/>
      <c r="J159" s="85"/>
      <c r="K159" s="85"/>
      <c r="L159" s="85"/>
      <c r="M159" s="85"/>
      <c r="N159" s="85"/>
      <c r="O159" s="85"/>
    </row>
    <row r="160" spans="1:15" x14ac:dyDescent="0.2">
      <c r="A160" s="182"/>
      <c r="B160" s="182"/>
      <c r="C160" s="85"/>
      <c r="D160" s="85"/>
      <c r="E160" s="85"/>
      <c r="F160" s="182"/>
      <c r="G160" s="85"/>
      <c r="H160" s="85"/>
      <c r="I160" s="85"/>
      <c r="J160" s="85"/>
      <c r="K160" s="85"/>
      <c r="L160" s="85"/>
      <c r="M160" s="85"/>
      <c r="N160" s="85"/>
      <c r="O160" s="85"/>
    </row>
    <row r="161" spans="1:15" x14ac:dyDescent="0.2">
      <c r="A161" s="182"/>
      <c r="B161" s="182"/>
      <c r="C161" s="85"/>
      <c r="D161" s="85"/>
      <c r="E161" s="85"/>
      <c r="F161" s="182"/>
      <c r="G161" s="85"/>
      <c r="H161" s="85"/>
      <c r="I161" s="85"/>
      <c r="J161" s="85"/>
      <c r="K161" s="85"/>
      <c r="L161" s="85"/>
      <c r="M161" s="85"/>
      <c r="N161" s="85"/>
      <c r="O161" s="85"/>
    </row>
    <row r="162" spans="1:15" x14ac:dyDescent="0.2">
      <c r="A162" s="182"/>
      <c r="B162" s="182"/>
      <c r="C162" s="85"/>
      <c r="D162" s="85"/>
      <c r="E162" s="85"/>
      <c r="F162" s="182"/>
      <c r="G162" s="85"/>
      <c r="H162" s="85"/>
      <c r="I162" s="85"/>
      <c r="J162" s="85"/>
      <c r="K162" s="85"/>
      <c r="L162" s="85"/>
      <c r="M162" s="85"/>
      <c r="N162" s="85"/>
      <c r="O162" s="85"/>
    </row>
    <row r="163" spans="1:15" x14ac:dyDescent="0.2">
      <c r="A163" s="182"/>
      <c r="B163" s="182"/>
      <c r="C163" s="85"/>
      <c r="D163" s="85"/>
      <c r="E163" s="85"/>
      <c r="F163" s="182"/>
      <c r="G163" s="85"/>
      <c r="H163" s="85"/>
      <c r="I163" s="85"/>
      <c r="J163" s="85"/>
      <c r="K163" s="85"/>
      <c r="L163" s="85"/>
      <c r="M163" s="85"/>
      <c r="N163" s="85"/>
      <c r="O163" s="85"/>
    </row>
    <row r="164" spans="1:15" x14ac:dyDescent="0.2">
      <c r="A164" s="182"/>
      <c r="B164" s="182"/>
      <c r="C164" s="85"/>
      <c r="D164" s="85"/>
      <c r="E164" s="85"/>
      <c r="F164" s="182"/>
      <c r="G164" s="85"/>
      <c r="H164" s="85"/>
      <c r="I164" s="85"/>
      <c r="J164" s="85"/>
      <c r="K164" s="85"/>
      <c r="L164" s="85"/>
      <c r="M164" s="85"/>
      <c r="N164" s="85"/>
      <c r="O164" s="85"/>
    </row>
    <row r="165" spans="1:15" x14ac:dyDescent="0.2">
      <c r="A165" s="182"/>
      <c r="B165" s="182"/>
      <c r="C165" s="85"/>
      <c r="D165" s="85"/>
      <c r="E165" s="85"/>
      <c r="F165" s="182"/>
      <c r="G165" s="85"/>
      <c r="H165" s="85"/>
      <c r="I165" s="85"/>
      <c r="J165" s="85"/>
      <c r="K165" s="85"/>
      <c r="L165" s="85"/>
      <c r="M165" s="85"/>
      <c r="N165" s="85"/>
      <c r="O165" s="85"/>
    </row>
    <row r="166" spans="1:15" x14ac:dyDescent="0.2">
      <c r="A166" s="182"/>
      <c r="B166" s="182"/>
      <c r="C166" s="85"/>
      <c r="D166" s="85"/>
      <c r="E166" s="85"/>
      <c r="F166" s="182"/>
      <c r="G166" s="85"/>
      <c r="H166" s="85"/>
      <c r="I166" s="85"/>
      <c r="J166" s="85"/>
      <c r="K166" s="85"/>
      <c r="L166" s="85"/>
      <c r="M166" s="85"/>
      <c r="N166" s="85"/>
      <c r="O166" s="85"/>
    </row>
    <row r="167" spans="1:15" x14ac:dyDescent="0.2">
      <c r="A167" s="182"/>
      <c r="B167" s="182"/>
      <c r="C167" s="85"/>
      <c r="D167" s="85"/>
      <c r="E167" s="85"/>
      <c r="F167" s="182"/>
      <c r="G167" s="85"/>
      <c r="H167" s="85"/>
      <c r="I167" s="85"/>
      <c r="J167" s="85"/>
      <c r="K167" s="85"/>
      <c r="L167" s="85"/>
      <c r="M167" s="85"/>
      <c r="N167" s="85"/>
      <c r="O167" s="85"/>
    </row>
    <row r="168" spans="1:15" x14ac:dyDescent="0.2">
      <c r="A168" s="182"/>
      <c r="B168" s="182"/>
      <c r="C168" s="85"/>
      <c r="D168" s="85"/>
      <c r="E168" s="85"/>
      <c r="F168" s="182"/>
      <c r="G168" s="85"/>
      <c r="H168" s="85"/>
      <c r="I168" s="85"/>
      <c r="J168" s="85"/>
      <c r="K168" s="85"/>
      <c r="L168" s="85"/>
      <c r="M168" s="85"/>
      <c r="N168" s="85"/>
      <c r="O168" s="85"/>
    </row>
    <row r="169" spans="1:15" x14ac:dyDescent="0.2">
      <c r="A169" s="182"/>
      <c r="B169" s="182"/>
      <c r="C169" s="85"/>
      <c r="D169" s="85"/>
      <c r="E169" s="85"/>
      <c r="F169" s="182"/>
      <c r="G169" s="85"/>
      <c r="H169" s="85"/>
      <c r="I169" s="85"/>
      <c r="J169" s="85"/>
      <c r="K169" s="85"/>
      <c r="L169" s="85"/>
      <c r="M169" s="85"/>
      <c r="N169" s="85"/>
      <c r="O169" s="85"/>
    </row>
    <row r="170" spans="1:15" x14ac:dyDescent="0.2">
      <c r="A170" s="182"/>
      <c r="B170" s="182"/>
      <c r="C170" s="85"/>
      <c r="D170" s="85"/>
      <c r="E170" s="85"/>
      <c r="F170" s="182"/>
      <c r="G170" s="85"/>
      <c r="H170" s="85"/>
      <c r="I170" s="85"/>
      <c r="J170" s="85"/>
      <c r="K170" s="85"/>
      <c r="L170" s="85"/>
      <c r="M170" s="85"/>
      <c r="N170" s="85"/>
      <c r="O170" s="85"/>
    </row>
    <row r="171" spans="1:15" x14ac:dyDescent="0.2">
      <c r="A171" s="182"/>
      <c r="B171" s="182"/>
      <c r="C171" s="85"/>
      <c r="D171" s="85"/>
      <c r="E171" s="85"/>
      <c r="F171" s="182"/>
      <c r="G171" s="85"/>
      <c r="H171" s="85"/>
      <c r="I171" s="85"/>
      <c r="J171" s="85"/>
      <c r="K171" s="85"/>
      <c r="L171" s="85"/>
      <c r="M171" s="85"/>
      <c r="N171" s="85"/>
      <c r="O171" s="85"/>
    </row>
    <row r="172" spans="1:15" x14ac:dyDescent="0.2">
      <c r="A172" s="182"/>
      <c r="B172" s="182"/>
      <c r="C172" s="85"/>
      <c r="D172" s="85"/>
      <c r="E172" s="85"/>
      <c r="F172" s="182"/>
      <c r="G172" s="85"/>
      <c r="H172" s="85"/>
      <c r="I172" s="85"/>
      <c r="J172" s="85"/>
      <c r="K172" s="85"/>
      <c r="L172" s="85"/>
      <c r="M172" s="85"/>
      <c r="N172" s="85"/>
      <c r="O172" s="85"/>
    </row>
    <row r="173" spans="1:15" x14ac:dyDescent="0.2">
      <c r="A173" s="182"/>
      <c r="B173" s="182"/>
      <c r="C173" s="85"/>
      <c r="D173" s="85"/>
      <c r="E173" s="85"/>
      <c r="F173" s="182"/>
      <c r="G173" s="85"/>
      <c r="H173" s="85"/>
      <c r="I173" s="85"/>
      <c r="J173" s="85"/>
      <c r="K173" s="85"/>
      <c r="L173" s="85"/>
      <c r="M173" s="85"/>
      <c r="N173" s="85"/>
      <c r="O173" s="85"/>
    </row>
    <row r="174" spans="1:15" x14ac:dyDescent="0.2">
      <c r="A174" s="182"/>
      <c r="B174" s="182"/>
      <c r="C174" s="85"/>
      <c r="D174" s="85"/>
      <c r="E174" s="85"/>
      <c r="F174" s="182"/>
      <c r="G174" s="85"/>
      <c r="H174" s="85"/>
      <c r="I174" s="85"/>
      <c r="J174" s="85"/>
      <c r="K174" s="85"/>
      <c r="L174" s="85"/>
      <c r="M174" s="85"/>
      <c r="N174" s="85"/>
      <c r="O174" s="85"/>
    </row>
    <row r="175" spans="1:15" x14ac:dyDescent="0.2">
      <c r="A175" s="182"/>
      <c r="B175" s="182"/>
      <c r="C175" s="85"/>
      <c r="D175" s="85"/>
      <c r="E175" s="85"/>
      <c r="F175" s="182"/>
      <c r="G175" s="85"/>
      <c r="H175" s="85"/>
      <c r="I175" s="85"/>
      <c r="J175" s="85"/>
      <c r="K175" s="85"/>
      <c r="L175" s="85"/>
      <c r="M175" s="85"/>
      <c r="N175" s="85"/>
      <c r="O175" s="85"/>
    </row>
    <row r="176" spans="1:15" x14ac:dyDescent="0.2">
      <c r="A176" s="182"/>
      <c r="B176" s="182"/>
      <c r="C176" s="85"/>
      <c r="D176" s="85"/>
      <c r="E176" s="85"/>
      <c r="F176" s="182"/>
      <c r="G176" s="85"/>
      <c r="H176" s="85"/>
      <c r="I176" s="85"/>
      <c r="J176" s="85"/>
      <c r="K176" s="85"/>
      <c r="L176" s="85"/>
      <c r="M176" s="85"/>
      <c r="N176" s="85"/>
      <c r="O176" s="85"/>
    </row>
    <row r="177" spans="1:15" x14ac:dyDescent="0.2">
      <c r="A177" s="182"/>
      <c r="B177" s="182"/>
      <c r="C177" s="85"/>
      <c r="D177" s="85"/>
      <c r="E177" s="85"/>
      <c r="F177" s="182"/>
      <c r="G177" s="85"/>
      <c r="H177" s="85"/>
      <c r="I177" s="85"/>
      <c r="J177" s="85"/>
      <c r="K177" s="85"/>
      <c r="L177" s="85"/>
      <c r="M177" s="85"/>
      <c r="N177" s="85"/>
      <c r="O177" s="85"/>
    </row>
    <row r="178" spans="1:15" x14ac:dyDescent="0.2">
      <c r="A178" s="182"/>
      <c r="B178" s="182"/>
      <c r="C178" s="85"/>
      <c r="D178" s="85"/>
      <c r="E178" s="85"/>
      <c r="F178" s="182"/>
      <c r="G178" s="85"/>
      <c r="H178" s="85"/>
      <c r="I178" s="85"/>
      <c r="J178" s="85"/>
      <c r="K178" s="85"/>
      <c r="L178" s="85"/>
      <c r="M178" s="85"/>
      <c r="N178" s="85"/>
      <c r="O178" s="85"/>
    </row>
    <row r="179" spans="1:15" x14ac:dyDescent="0.2">
      <c r="A179" s="182"/>
      <c r="B179" s="182"/>
      <c r="C179" s="85"/>
      <c r="D179" s="85"/>
      <c r="E179" s="85"/>
      <c r="F179" s="182"/>
      <c r="G179" s="85"/>
      <c r="H179" s="85"/>
      <c r="I179" s="85"/>
      <c r="J179" s="85"/>
      <c r="K179" s="85"/>
      <c r="L179" s="85"/>
      <c r="M179" s="85"/>
      <c r="N179" s="85"/>
      <c r="O179" s="85"/>
    </row>
    <row r="180" spans="1:15" x14ac:dyDescent="0.2">
      <c r="A180" s="182"/>
      <c r="B180" s="182"/>
      <c r="C180" s="85"/>
      <c r="D180" s="85"/>
      <c r="E180" s="85"/>
      <c r="F180" s="182"/>
      <c r="G180" s="85"/>
      <c r="H180" s="85"/>
      <c r="I180" s="85"/>
      <c r="J180" s="85"/>
      <c r="K180" s="85"/>
      <c r="L180" s="85"/>
      <c r="M180" s="85"/>
      <c r="N180" s="85"/>
      <c r="O180" s="85"/>
    </row>
    <row r="181" spans="1:15" x14ac:dyDescent="0.2">
      <c r="A181" s="182"/>
      <c r="B181" s="182"/>
      <c r="C181" s="85"/>
      <c r="D181" s="85"/>
      <c r="E181" s="85"/>
      <c r="F181" s="182"/>
      <c r="G181" s="85"/>
      <c r="H181" s="85"/>
      <c r="I181" s="85"/>
      <c r="J181" s="85"/>
      <c r="K181" s="85"/>
      <c r="L181" s="85"/>
      <c r="M181" s="85"/>
      <c r="N181" s="85"/>
      <c r="O181" s="85"/>
    </row>
    <row r="182" spans="1:15" x14ac:dyDescent="0.2">
      <c r="A182" s="182"/>
      <c r="B182" s="182"/>
      <c r="C182" s="85"/>
      <c r="D182" s="85"/>
      <c r="E182" s="85"/>
      <c r="F182" s="182"/>
      <c r="G182" s="85"/>
      <c r="H182" s="85"/>
      <c r="I182" s="85"/>
      <c r="J182" s="85"/>
      <c r="K182" s="85"/>
      <c r="L182" s="85"/>
      <c r="M182" s="85"/>
      <c r="N182" s="85"/>
      <c r="O182" s="85"/>
    </row>
    <row r="183" spans="1:15" x14ac:dyDescent="0.2">
      <c r="A183" s="182"/>
      <c r="B183" s="182"/>
      <c r="C183" s="85"/>
      <c r="D183" s="85"/>
      <c r="E183" s="85"/>
      <c r="F183" s="182"/>
      <c r="G183" s="85"/>
      <c r="H183" s="85"/>
      <c r="I183" s="85"/>
      <c r="J183" s="85"/>
      <c r="K183" s="85"/>
      <c r="L183" s="85"/>
      <c r="M183" s="85"/>
      <c r="N183" s="85"/>
      <c r="O183" s="85"/>
    </row>
    <row r="184" spans="1:15" x14ac:dyDescent="0.2">
      <c r="A184" s="182"/>
      <c r="B184" s="182"/>
      <c r="C184" s="85"/>
      <c r="D184" s="85"/>
      <c r="E184" s="85"/>
      <c r="F184" s="182"/>
      <c r="G184" s="85"/>
      <c r="H184" s="85"/>
      <c r="I184" s="85"/>
      <c r="J184" s="85"/>
      <c r="K184" s="85"/>
      <c r="L184" s="85"/>
      <c r="M184" s="85"/>
      <c r="N184" s="85"/>
      <c r="O184" s="85"/>
    </row>
    <row r="185" spans="1:15" x14ac:dyDescent="0.2">
      <c r="A185" s="182"/>
      <c r="B185" s="182"/>
      <c r="C185" s="85"/>
      <c r="D185" s="85"/>
      <c r="E185" s="85"/>
      <c r="F185" s="182"/>
      <c r="G185" s="85"/>
      <c r="H185" s="85"/>
      <c r="I185" s="85"/>
      <c r="J185" s="85"/>
      <c r="K185" s="85"/>
      <c r="L185" s="85"/>
      <c r="M185" s="85"/>
      <c r="N185" s="85"/>
      <c r="O185" s="85"/>
    </row>
    <row r="186" spans="1:15" x14ac:dyDescent="0.2">
      <c r="A186" s="182"/>
      <c r="B186" s="182"/>
      <c r="C186" s="85"/>
      <c r="D186" s="85"/>
      <c r="E186" s="85"/>
      <c r="F186" s="182"/>
      <c r="G186" s="85"/>
      <c r="H186" s="85"/>
      <c r="I186" s="85"/>
      <c r="J186" s="85"/>
      <c r="K186" s="85"/>
      <c r="L186" s="85"/>
      <c r="M186" s="85"/>
      <c r="N186" s="85"/>
      <c r="O186" s="85"/>
    </row>
    <row r="187" spans="1:15" x14ac:dyDescent="0.2">
      <c r="A187" s="182"/>
      <c r="B187" s="182"/>
      <c r="C187" s="85"/>
      <c r="D187" s="85"/>
      <c r="E187" s="85"/>
      <c r="F187" s="182"/>
      <c r="G187" s="85"/>
      <c r="H187" s="85"/>
      <c r="I187" s="85"/>
      <c r="J187" s="85"/>
      <c r="K187" s="85"/>
      <c r="L187" s="85"/>
      <c r="M187" s="85"/>
      <c r="N187" s="85"/>
      <c r="O187" s="85"/>
    </row>
    <row r="188" spans="1:15" x14ac:dyDescent="0.2">
      <c r="A188" s="182"/>
      <c r="B188" s="182"/>
      <c r="C188" s="85"/>
      <c r="D188" s="85"/>
      <c r="E188" s="85"/>
      <c r="F188" s="182"/>
      <c r="G188" s="85"/>
      <c r="H188" s="85"/>
      <c r="I188" s="85"/>
      <c r="J188" s="85"/>
      <c r="K188" s="85"/>
      <c r="L188" s="85"/>
      <c r="M188" s="85"/>
      <c r="N188" s="85"/>
      <c r="O188" s="85"/>
    </row>
    <row r="189" spans="1:15" x14ac:dyDescent="0.2">
      <c r="A189" s="182"/>
      <c r="B189" s="182"/>
      <c r="C189" s="85"/>
      <c r="D189" s="85"/>
      <c r="E189" s="85"/>
      <c r="F189" s="182"/>
      <c r="G189" s="85"/>
      <c r="H189" s="85"/>
      <c r="I189" s="85"/>
      <c r="J189" s="85"/>
      <c r="K189" s="85"/>
      <c r="L189" s="85"/>
      <c r="M189" s="85"/>
      <c r="N189" s="85"/>
      <c r="O189" s="85"/>
    </row>
    <row r="190" spans="1:15" x14ac:dyDescent="0.2">
      <c r="A190" s="182"/>
      <c r="B190" s="182"/>
      <c r="C190" s="85"/>
      <c r="D190" s="85"/>
      <c r="E190" s="85"/>
      <c r="F190" s="182"/>
      <c r="G190" s="85"/>
      <c r="H190" s="85"/>
      <c r="I190" s="85"/>
      <c r="J190" s="85"/>
      <c r="K190" s="85"/>
      <c r="L190" s="85"/>
      <c r="M190" s="85"/>
      <c r="N190" s="85"/>
      <c r="O190" s="85"/>
    </row>
    <row r="191" spans="1:15" x14ac:dyDescent="0.2">
      <c r="A191" s="182"/>
      <c r="B191" s="182"/>
      <c r="C191" s="85"/>
      <c r="D191" s="85"/>
      <c r="E191" s="85"/>
      <c r="F191" s="182"/>
      <c r="G191" s="85"/>
      <c r="H191" s="85"/>
      <c r="I191" s="85"/>
      <c r="J191" s="85"/>
      <c r="K191" s="85"/>
      <c r="L191" s="85"/>
      <c r="M191" s="85"/>
      <c r="N191" s="85"/>
      <c r="O191" s="85"/>
    </row>
    <row r="192" spans="1:15" x14ac:dyDescent="0.2">
      <c r="A192" s="182"/>
      <c r="B192" s="182"/>
      <c r="C192" s="85"/>
      <c r="D192" s="85"/>
      <c r="E192" s="85"/>
      <c r="F192" s="182"/>
      <c r="G192" s="85"/>
      <c r="H192" s="85"/>
      <c r="I192" s="85"/>
      <c r="J192" s="85"/>
      <c r="K192" s="85"/>
      <c r="L192" s="85"/>
      <c r="M192" s="85"/>
      <c r="N192" s="85"/>
      <c r="O192" s="85"/>
    </row>
    <row r="193" spans="1:15" x14ac:dyDescent="0.2">
      <c r="A193" s="182"/>
      <c r="B193" s="182"/>
      <c r="C193" s="85"/>
      <c r="D193" s="85"/>
      <c r="E193" s="85"/>
      <c r="F193" s="182"/>
      <c r="G193" s="85"/>
      <c r="H193" s="85"/>
      <c r="I193" s="85"/>
      <c r="J193" s="85"/>
      <c r="K193" s="85"/>
      <c r="L193" s="85"/>
      <c r="M193" s="85"/>
      <c r="N193" s="85"/>
      <c r="O193" s="85"/>
    </row>
    <row r="194" spans="1:15" x14ac:dyDescent="0.2">
      <c r="A194" s="182"/>
      <c r="B194" s="182"/>
      <c r="C194" s="85"/>
      <c r="D194" s="85"/>
      <c r="E194" s="85"/>
      <c r="F194" s="182"/>
      <c r="G194" s="85"/>
      <c r="H194" s="85"/>
      <c r="I194" s="85"/>
      <c r="J194" s="85"/>
      <c r="K194" s="85"/>
      <c r="L194" s="85"/>
      <c r="M194" s="85"/>
      <c r="N194" s="85"/>
      <c r="O194" s="85"/>
    </row>
    <row r="195" spans="1:15" x14ac:dyDescent="0.2">
      <c r="A195" s="182"/>
      <c r="B195" s="182"/>
      <c r="C195" s="85"/>
      <c r="D195" s="85"/>
      <c r="E195" s="85"/>
      <c r="F195" s="182"/>
      <c r="G195" s="85"/>
      <c r="H195" s="85"/>
      <c r="I195" s="85"/>
      <c r="J195" s="85"/>
      <c r="K195" s="85"/>
      <c r="L195" s="85"/>
      <c r="M195" s="85"/>
      <c r="N195" s="85"/>
      <c r="O195" s="85"/>
    </row>
    <row r="196" spans="1:15" x14ac:dyDescent="0.2">
      <c r="A196" s="182"/>
      <c r="B196" s="182"/>
      <c r="C196" s="85"/>
      <c r="D196" s="85"/>
      <c r="E196" s="85"/>
      <c r="F196" s="182"/>
      <c r="G196" s="85"/>
      <c r="H196" s="85"/>
      <c r="I196" s="85"/>
      <c r="J196" s="85"/>
      <c r="K196" s="85"/>
      <c r="L196" s="85"/>
      <c r="M196" s="85"/>
      <c r="N196" s="85"/>
      <c r="O196" s="85"/>
    </row>
    <row r="197" spans="1:15" x14ac:dyDescent="0.2">
      <c r="A197" s="182"/>
      <c r="B197" s="182"/>
      <c r="C197" s="85"/>
      <c r="D197" s="85"/>
      <c r="E197" s="85"/>
      <c r="F197" s="182"/>
      <c r="G197" s="85"/>
      <c r="H197" s="85"/>
      <c r="I197" s="85"/>
      <c r="J197" s="85"/>
      <c r="K197" s="85"/>
      <c r="L197" s="85"/>
      <c r="M197" s="85"/>
      <c r="N197" s="85"/>
      <c r="O197" s="85"/>
    </row>
    <row r="198" spans="1:15" x14ac:dyDescent="0.2">
      <c r="A198" s="182"/>
      <c r="B198" s="182"/>
      <c r="C198" s="85"/>
      <c r="D198" s="85"/>
      <c r="E198" s="85"/>
      <c r="F198" s="182"/>
      <c r="G198" s="85"/>
      <c r="H198" s="85"/>
      <c r="I198" s="85"/>
      <c r="J198" s="85"/>
      <c r="K198" s="85"/>
      <c r="L198" s="85"/>
      <c r="M198" s="85"/>
      <c r="N198" s="85"/>
      <c r="O198" s="85"/>
    </row>
    <row r="199" spans="1:15" x14ac:dyDescent="0.2">
      <c r="A199" s="182"/>
      <c r="B199" s="182"/>
      <c r="C199" s="85"/>
      <c r="D199" s="85"/>
      <c r="E199" s="85"/>
      <c r="F199" s="182"/>
      <c r="G199" s="85"/>
      <c r="H199" s="85"/>
      <c r="I199" s="85"/>
      <c r="J199" s="85"/>
      <c r="K199" s="85"/>
      <c r="L199" s="85"/>
      <c r="M199" s="85"/>
      <c r="N199" s="85"/>
      <c r="O199" s="85"/>
    </row>
    <row r="200" spans="1:15" x14ac:dyDescent="0.2">
      <c r="A200" s="182"/>
      <c r="B200" s="182"/>
      <c r="C200" s="85"/>
      <c r="D200" s="85"/>
      <c r="E200" s="85"/>
      <c r="F200" s="182"/>
      <c r="G200" s="85"/>
      <c r="H200" s="85"/>
      <c r="I200" s="85"/>
      <c r="J200" s="85"/>
      <c r="K200" s="85"/>
      <c r="L200" s="85"/>
      <c r="M200" s="85"/>
      <c r="N200" s="85"/>
      <c r="O200" s="85"/>
    </row>
    <row r="201" spans="1:15" x14ac:dyDescent="0.2">
      <c r="A201" s="182"/>
      <c r="B201" s="182"/>
      <c r="C201" s="85"/>
      <c r="D201" s="85"/>
      <c r="E201" s="85"/>
      <c r="F201" s="182"/>
      <c r="G201" s="85"/>
      <c r="H201" s="85"/>
      <c r="I201" s="85"/>
      <c r="J201" s="85"/>
      <c r="K201" s="85"/>
      <c r="L201" s="85"/>
      <c r="M201" s="85"/>
      <c r="N201" s="85"/>
      <c r="O201" s="85"/>
    </row>
    <row r="202" spans="1:15" x14ac:dyDescent="0.2">
      <c r="A202" s="182"/>
      <c r="B202" s="182"/>
      <c r="C202" s="85"/>
      <c r="D202" s="85"/>
      <c r="E202" s="85"/>
      <c r="F202" s="182"/>
      <c r="G202" s="85"/>
      <c r="H202" s="85"/>
      <c r="I202" s="85"/>
      <c r="J202" s="85"/>
      <c r="K202" s="85"/>
      <c r="L202" s="85"/>
      <c r="M202" s="85"/>
      <c r="N202" s="85"/>
      <c r="O202" s="85"/>
    </row>
    <row r="203" spans="1:15" x14ac:dyDescent="0.2">
      <c r="A203" s="182"/>
      <c r="B203" s="182"/>
      <c r="C203" s="85"/>
      <c r="D203" s="85"/>
      <c r="E203" s="85"/>
      <c r="F203" s="182"/>
      <c r="G203" s="85"/>
      <c r="H203" s="85"/>
      <c r="I203" s="85"/>
      <c r="J203" s="85"/>
      <c r="K203" s="85"/>
      <c r="L203" s="85"/>
      <c r="M203" s="85"/>
      <c r="N203" s="85"/>
      <c r="O203" s="85"/>
    </row>
    <row r="204" spans="1:15" x14ac:dyDescent="0.2">
      <c r="A204" s="182"/>
      <c r="B204" s="182"/>
      <c r="C204" s="85"/>
      <c r="D204" s="85"/>
      <c r="E204" s="85"/>
      <c r="F204" s="182"/>
      <c r="G204" s="85"/>
      <c r="H204" s="85"/>
      <c r="I204" s="85"/>
      <c r="J204" s="85"/>
    </row>
    <row r="205" spans="1:15" x14ac:dyDescent="0.2">
      <c r="A205" s="182"/>
      <c r="B205" s="182"/>
      <c r="C205" s="85"/>
      <c r="D205" s="85"/>
      <c r="E205" s="85"/>
      <c r="F205" s="182"/>
      <c r="G205" s="85"/>
      <c r="H205" s="85"/>
      <c r="I205" s="85"/>
      <c r="J205" s="85"/>
    </row>
    <row r="206" spans="1:15" x14ac:dyDescent="0.2">
      <c r="A206" s="182"/>
      <c r="B206" s="182"/>
      <c r="C206" s="85"/>
      <c r="D206" s="85"/>
      <c r="E206" s="85"/>
      <c r="F206" s="182"/>
      <c r="G206" s="85"/>
      <c r="H206" s="85"/>
      <c r="I206" s="85"/>
    </row>
  </sheetData>
  <autoFilter ref="A5:I89"/>
  <mergeCells count="3">
    <mergeCell ref="A1:J1"/>
    <mergeCell ref="A2:J2"/>
    <mergeCell ref="A3:J4"/>
  </mergeCells>
  <phoneticPr fontId="14" type="noConversion"/>
  <printOptions horizontalCentered="1"/>
  <pageMargins left="0" right="0.19685039370078741" top="0.39370078740157483" bottom="0.19685039370078741" header="0.31496062992125984" footer="0.31496062992125984"/>
  <pageSetup scale="55" orientation="portrait" r:id="rId1"/>
  <rowBreaks count="1" manualBreakCount="1">
    <brk id="67" max="8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8</vt:i4>
      </vt:variant>
    </vt:vector>
  </HeadingPairs>
  <TitlesOfParts>
    <vt:vector size="13" baseType="lpstr">
      <vt:lpstr>CONCENTRADO</vt:lpstr>
      <vt:lpstr>DETALLE IMPRESORA SCANER</vt:lpstr>
      <vt:lpstr>ok PAQUETE 01 MXL</vt:lpstr>
      <vt:lpstr>ok PAQUETE 02 TJ</vt:lpstr>
      <vt:lpstr>ok PAQUETE 03 EDA</vt:lpstr>
      <vt:lpstr>CONCENTRADO!Área_de_impresión</vt:lpstr>
      <vt:lpstr>'DETALLE IMPRESORA SCANER'!Área_de_impresión</vt:lpstr>
      <vt:lpstr>'ok PAQUETE 01 MXL'!Área_de_impresión</vt:lpstr>
      <vt:lpstr>'ok PAQUETE 02 TJ'!Área_de_impresión</vt:lpstr>
      <vt:lpstr>'ok PAQUETE 03 EDA'!Área_de_impresión</vt:lpstr>
      <vt:lpstr>'ok PAQUETE 01 MXL'!Títulos_a_imprimir</vt:lpstr>
      <vt:lpstr>'ok PAQUETE 02 TJ'!Títulos_a_imprimir</vt:lpstr>
      <vt:lpstr>'ok PAQUETE 03 EDA'!Títulos_a_imprimir</vt:lpstr>
    </vt:vector>
  </TitlesOfParts>
  <Company>Oficialia Mayor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Celina Laprada</dc:creator>
  <cp:lastModifiedBy>MIGUEL</cp:lastModifiedBy>
  <cp:lastPrinted>2018-03-15T17:02:20Z</cp:lastPrinted>
  <dcterms:created xsi:type="dcterms:W3CDTF">2009-09-04T17:53:18Z</dcterms:created>
  <dcterms:modified xsi:type="dcterms:W3CDTF">2018-04-06T20:12:12Z</dcterms:modified>
</cp:coreProperties>
</file>